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20" windowHeight="8295" activeTab="0"/>
  </bookViews>
  <sheets>
    <sheet name="一般会計予算書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<sst xmlns="http://schemas.openxmlformats.org/spreadsheetml/2006/main" count="85" uniqueCount="79">
  <si>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給料手当</t>
  </si>
  <si>
    <t>通勤手当</t>
  </si>
  <si>
    <t>需用費</t>
  </si>
  <si>
    <t>賃借料</t>
  </si>
  <si>
    <t>雑費</t>
  </si>
  <si>
    <t>職員退職積立金</t>
  </si>
  <si>
    <t>予備費</t>
  </si>
  <si>
    <t>収 入 合 計</t>
  </si>
  <si>
    <t>（単位：円）</t>
  </si>
  <si>
    <t>日本学校農業クラブ連盟</t>
  </si>
  <si>
    <t>旅費交通費</t>
  </si>
  <si>
    <t>水道光熱費</t>
  </si>
  <si>
    <t>会員負担金</t>
  </si>
  <si>
    <t>学校負担金</t>
  </si>
  <si>
    <t>特級検定</t>
  </si>
  <si>
    <t>役員会費</t>
  </si>
  <si>
    <t>顧問校長会経費</t>
  </si>
  <si>
    <t>代議員会費</t>
  </si>
  <si>
    <t>代議員会経費</t>
  </si>
  <si>
    <t>運営会議費</t>
  </si>
  <si>
    <t>年次大会費</t>
  </si>
  <si>
    <t>国際交流費</t>
  </si>
  <si>
    <t>国際交流等経費</t>
  </si>
  <si>
    <t>調査検定費</t>
  </si>
  <si>
    <t>環境調査、各検定事業等経費</t>
  </si>
  <si>
    <t>渉外費</t>
  </si>
  <si>
    <t>渉外経費</t>
  </si>
  <si>
    <t>表彰費</t>
  </si>
  <si>
    <t>賞状筆耕経費</t>
  </si>
  <si>
    <t>普及宣伝費</t>
  </si>
  <si>
    <t>ＦＦＪ普及宣伝経費</t>
  </si>
  <si>
    <t>役員旅費</t>
  </si>
  <si>
    <t>常任理事等役員経費</t>
  </si>
  <si>
    <t>連絡旅費経費</t>
  </si>
  <si>
    <t>事務用消耗品経費</t>
  </si>
  <si>
    <t>通信運搬費</t>
  </si>
  <si>
    <t>備品営繕費</t>
  </si>
  <si>
    <t>備品購入費</t>
  </si>
  <si>
    <t>退職積立金</t>
  </si>
  <si>
    <t>行事積立金</t>
  </si>
  <si>
    <t>創立70周年記念事業経費</t>
  </si>
  <si>
    <t>記念誌編纂費</t>
  </si>
  <si>
    <t>運営対策費</t>
  </si>
  <si>
    <t>運営対策経費</t>
  </si>
  <si>
    <t>厚生費（法定福利費）</t>
  </si>
  <si>
    <t>支 出 合 計</t>
  </si>
  <si>
    <t>事務機器リース料等</t>
  </si>
  <si>
    <t>備品購入費</t>
  </si>
  <si>
    <t>預金利息（税引き後）</t>
  </si>
  <si>
    <t>前年度繰越金</t>
  </si>
  <si>
    <t>収　入　の　部</t>
  </si>
  <si>
    <t>支　出　の　部</t>
  </si>
  <si>
    <t>事務所賃料</t>
  </si>
  <si>
    <t>電気、ガス、水道料</t>
  </si>
  <si>
    <t>給料、賞与</t>
  </si>
  <si>
    <t>通勤交通費</t>
  </si>
  <si>
    <t>社会保険料事業主負担分</t>
  </si>
  <si>
    <t>賛助会費</t>
  </si>
  <si>
    <t>項　　　目</t>
  </si>
  <si>
    <t>受取利息</t>
  </si>
  <si>
    <t>項　　　目</t>
  </si>
  <si>
    <t>摘　　　　　　　要</t>
  </si>
  <si>
    <t>１名賛助会費</t>
  </si>
  <si>
    <t>小　　　　計</t>
  </si>
  <si>
    <t>中央指導委員会費</t>
  </si>
  <si>
    <t>中央指導委員経費</t>
  </si>
  <si>
    <t>郵券、運送料、電話料金等</t>
  </si>
  <si>
    <t>予 算 額</t>
  </si>
  <si>
    <t>前年度予算額</t>
  </si>
  <si>
    <t>増　 減</t>
  </si>
  <si>
    <t>指導者養成講座日連負担金他</t>
  </si>
  <si>
    <t>支払手数料他経費</t>
  </si>
  <si>
    <t>広告協賛金</t>
  </si>
  <si>
    <t>〔30年度実績〕会費380円×84,243名(内,免除235名)/190円×80名</t>
  </si>
  <si>
    <t>〔30年度実績〕381ｸﾗﾌﾞ(内,免除申請3ｸﾗﾌﾞ)</t>
  </si>
  <si>
    <r>
      <rPr>
        <sz val="9"/>
        <rFont val="ＭＳ 明朝"/>
        <family val="1"/>
      </rPr>
      <t>〔30年度実績〕</t>
    </r>
    <r>
      <rPr>
        <sz val="10"/>
        <rFont val="ＭＳ 明朝"/>
        <family val="1"/>
      </rPr>
      <t>受検料2,000円×36名</t>
    </r>
  </si>
  <si>
    <t>全国大会補助（南東北&lt;山形&gt;・関東&lt;静岡&gt;)</t>
  </si>
  <si>
    <t>令和元年度　農業クラブ一般会計収支予算書（案）</t>
  </si>
  <si>
    <t>第６号議案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</si>
</sst>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m/d;@"/>
    <numFmt numFmtId="179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176" fontId="3" fillId="0" borderId="10" xfId="48" applyNumberFormat="1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19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3" fillId="0" borderId="20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horizontal="distributed" vertical="center"/>
    </xf>
    <xf numFmtId="38" fontId="3" fillId="0" borderId="25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26" xfId="48" applyFont="1" applyBorder="1" applyAlignment="1">
      <alignment vertical="center"/>
    </xf>
    <xf numFmtId="38" fontId="3" fillId="0" borderId="27" xfId="48" applyFont="1" applyBorder="1" applyAlignment="1">
      <alignment horizontal="distributed" vertical="center"/>
    </xf>
    <xf numFmtId="38" fontId="3" fillId="0" borderId="13" xfId="48" applyFont="1" applyBorder="1" applyAlignment="1">
      <alignment vertical="center" shrinkToFit="1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horizontal="distributed" vertical="center"/>
    </xf>
    <xf numFmtId="176" fontId="3" fillId="0" borderId="21" xfId="48" applyNumberFormat="1" applyFont="1" applyBorder="1" applyAlignment="1">
      <alignment vertical="center"/>
    </xf>
    <xf numFmtId="176" fontId="3" fillId="0" borderId="23" xfId="48" applyNumberFormat="1" applyFont="1" applyBorder="1" applyAlignment="1">
      <alignment vertical="center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176" fontId="3" fillId="0" borderId="30" xfId="48" applyNumberFormat="1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horizontal="distributed" vertical="center"/>
    </xf>
    <xf numFmtId="176" fontId="3" fillId="0" borderId="33" xfId="48" applyNumberFormat="1" applyFont="1" applyBorder="1" applyAlignment="1">
      <alignment vertical="center"/>
    </xf>
    <xf numFmtId="38" fontId="3" fillId="0" borderId="33" xfId="48" applyFont="1" applyBorder="1" applyAlignment="1">
      <alignment horizontal="left" vertical="center"/>
    </xf>
    <xf numFmtId="38" fontId="3" fillId="0" borderId="18" xfId="48" applyFont="1" applyBorder="1" applyAlignment="1">
      <alignment horizontal="left" vertical="center"/>
    </xf>
    <xf numFmtId="176" fontId="3" fillId="0" borderId="26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horizontal="distributed" vertical="center"/>
    </xf>
    <xf numFmtId="176" fontId="3" fillId="0" borderId="35" xfId="48" applyNumberFormat="1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3" fontId="3" fillId="0" borderId="21" xfId="48" applyNumberFormat="1" applyFont="1" applyBorder="1" applyAlignment="1">
      <alignment vertical="center"/>
    </xf>
    <xf numFmtId="3" fontId="3" fillId="0" borderId="37" xfId="48" applyNumberFormat="1" applyFont="1" applyBorder="1" applyAlignment="1">
      <alignment vertical="center"/>
    </xf>
    <xf numFmtId="3" fontId="3" fillId="0" borderId="28" xfId="48" applyNumberFormat="1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horizontal="distributed" vertical="center"/>
    </xf>
    <xf numFmtId="3" fontId="3" fillId="0" borderId="40" xfId="48" applyNumberFormat="1" applyFont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38" fontId="3" fillId="0" borderId="23" xfId="48" applyFont="1" applyBorder="1" applyAlignment="1">
      <alignment horizontal="left" vertical="center"/>
    </xf>
    <xf numFmtId="38" fontId="3" fillId="0" borderId="22" xfId="48" applyFont="1" applyBorder="1" applyAlignment="1">
      <alignment horizontal="left" vertical="center" shrinkToFit="1"/>
    </xf>
    <xf numFmtId="38" fontId="3" fillId="0" borderId="18" xfId="48" applyFont="1" applyFill="1" applyBorder="1" applyAlignment="1">
      <alignment vertical="center"/>
    </xf>
    <xf numFmtId="0" fontId="3" fillId="0" borderId="21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21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38" fontId="3" fillId="0" borderId="21" xfId="48" applyFont="1" applyBorder="1" applyAlignment="1">
      <alignment horizontal="left" vertical="center" shrinkToFit="1"/>
    </xf>
    <xf numFmtId="38" fontId="3" fillId="0" borderId="13" xfId="48" applyFont="1" applyBorder="1" applyAlignment="1">
      <alignment horizontal="left" vertical="center" shrinkToFit="1"/>
    </xf>
    <xf numFmtId="38" fontId="3" fillId="0" borderId="21" xfId="48" applyFont="1" applyBorder="1" applyAlignment="1">
      <alignment horizontal="left" vertical="center"/>
    </xf>
    <xf numFmtId="38" fontId="3" fillId="0" borderId="13" xfId="48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2年度　あっせん会計中間決算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D37" sqref="D37"/>
    </sheetView>
  </sheetViews>
  <sheetFormatPr defaultColWidth="9.00390625" defaultRowHeight="13.5"/>
  <cols>
    <col min="1" max="1" width="0.6171875" style="0" customWidth="1"/>
    <col min="2" max="2" width="20.625" style="0" customWidth="1"/>
    <col min="3" max="3" width="0.6171875" style="0" customWidth="1"/>
    <col min="4" max="6" width="11.625" style="0" customWidth="1"/>
    <col min="7" max="7" width="0.6171875" style="0" customWidth="1"/>
    <col min="8" max="8" width="36.625" style="0" customWidth="1"/>
    <col min="9" max="9" width="12.25390625" style="0" customWidth="1"/>
  </cols>
  <sheetData>
    <row r="1" spans="1:2" ht="14.25">
      <c r="A1" s="28" t="s">
        <v>78</v>
      </c>
      <c r="B1" s="26"/>
    </row>
    <row r="2" ht="14.25" customHeight="1"/>
    <row r="3" spans="1:8" ht="20.25" customHeight="1">
      <c r="A3" s="74" t="s">
        <v>77</v>
      </c>
      <c r="B3" s="74"/>
      <c r="C3" s="74"/>
      <c r="D3" s="74"/>
      <c r="E3" s="74"/>
      <c r="F3" s="74"/>
      <c r="G3" s="74"/>
      <c r="H3" s="74"/>
    </row>
    <row r="4" spans="1:8" ht="15" customHeight="1">
      <c r="A4" s="3"/>
      <c r="B4" s="3"/>
      <c r="C4" s="3"/>
      <c r="D4" s="3"/>
      <c r="E4" s="3"/>
      <c r="F4" s="3"/>
      <c r="G4" s="3"/>
      <c r="H4" s="3"/>
    </row>
    <row r="5" spans="1:8" ht="15" customHeight="1">
      <c r="A5" s="3"/>
      <c r="B5" s="3"/>
      <c r="C5" s="3"/>
      <c r="D5" s="3"/>
      <c r="E5" s="3"/>
      <c r="F5" s="3"/>
      <c r="G5" s="3"/>
      <c r="H5" s="4" t="s">
        <v>9</v>
      </c>
    </row>
    <row r="6" spans="1:8" ht="12" customHeight="1">
      <c r="A6" s="3"/>
      <c r="B6" s="3"/>
      <c r="C6" s="3"/>
      <c r="D6" s="3"/>
      <c r="E6" s="3"/>
      <c r="F6" s="3"/>
      <c r="G6" s="3"/>
      <c r="H6" s="4"/>
    </row>
    <row r="7" spans="1:9" ht="15" customHeight="1">
      <c r="A7" s="3"/>
      <c r="B7" s="3"/>
      <c r="C7" s="3"/>
      <c r="D7" s="3"/>
      <c r="E7" s="3"/>
      <c r="F7" s="3"/>
      <c r="G7" s="3"/>
      <c r="H7" s="5" t="s">
        <v>8</v>
      </c>
      <c r="I7" s="1"/>
    </row>
    <row r="8" spans="1:9" ht="16.5" customHeight="1">
      <c r="A8" s="75" t="s">
        <v>50</v>
      </c>
      <c r="B8" s="76"/>
      <c r="C8" s="76"/>
      <c r="D8" s="76"/>
      <c r="E8" s="76"/>
      <c r="F8" s="76"/>
      <c r="G8" s="76"/>
      <c r="H8" s="77"/>
      <c r="I8" s="1"/>
    </row>
    <row r="9" spans="1:9" ht="16.5" customHeight="1">
      <c r="A9" s="72" t="s">
        <v>60</v>
      </c>
      <c r="B9" s="78"/>
      <c r="C9" s="73"/>
      <c r="D9" s="10" t="s">
        <v>67</v>
      </c>
      <c r="E9" s="10" t="s">
        <v>68</v>
      </c>
      <c r="F9" s="10" t="s">
        <v>69</v>
      </c>
      <c r="G9" s="72" t="s">
        <v>61</v>
      </c>
      <c r="H9" s="73"/>
      <c r="I9" s="1"/>
    </row>
    <row r="10" spans="1:9" ht="16.5" customHeight="1">
      <c r="A10" s="29"/>
      <c r="B10" s="37" t="s">
        <v>12</v>
      </c>
      <c r="C10" s="12"/>
      <c r="D10" s="6">
        <v>31938240</v>
      </c>
      <c r="E10" s="6">
        <v>32381510</v>
      </c>
      <c r="F10" s="11">
        <f>D10-E10</f>
        <v>-443270</v>
      </c>
      <c r="G10" s="79" t="s">
        <v>73</v>
      </c>
      <c r="H10" s="80"/>
      <c r="I10" s="1"/>
    </row>
    <row r="11" spans="1:9" ht="16.5" customHeight="1">
      <c r="A11" s="29"/>
      <c r="B11" s="37" t="s">
        <v>13</v>
      </c>
      <c r="C11" s="12"/>
      <c r="D11" s="6">
        <v>1393000</v>
      </c>
      <c r="E11" s="6">
        <v>1371000</v>
      </c>
      <c r="F11" s="11">
        <f>D11-E11</f>
        <v>22000</v>
      </c>
      <c r="G11" s="79" t="s">
        <v>74</v>
      </c>
      <c r="H11" s="80"/>
      <c r="I11" s="1"/>
    </row>
    <row r="12" spans="1:9" ht="16.5" customHeight="1">
      <c r="A12" s="31"/>
      <c r="B12" s="32" t="s">
        <v>14</v>
      </c>
      <c r="C12" s="30"/>
      <c r="D12" s="7">
        <v>72000</v>
      </c>
      <c r="E12" s="7">
        <v>44000</v>
      </c>
      <c r="F12" s="11">
        <f>D12-E12</f>
        <v>28000</v>
      </c>
      <c r="G12" s="81" t="s">
        <v>75</v>
      </c>
      <c r="H12" s="82"/>
      <c r="I12" s="1"/>
    </row>
    <row r="13" spans="1:9" ht="16.5" customHeight="1">
      <c r="A13" s="31"/>
      <c r="B13" s="32" t="s">
        <v>72</v>
      </c>
      <c r="C13" s="30"/>
      <c r="D13" s="7"/>
      <c r="E13" s="7">
        <v>0</v>
      </c>
      <c r="F13" s="11">
        <f>D13-E13</f>
        <v>0</v>
      </c>
      <c r="G13" s="66"/>
      <c r="H13" s="67"/>
      <c r="I13" s="1"/>
    </row>
    <row r="14" spans="1:9" ht="16.5" customHeight="1" thickBot="1">
      <c r="A14" s="31"/>
      <c r="B14" s="32" t="s">
        <v>57</v>
      </c>
      <c r="C14" s="30"/>
      <c r="D14" s="7">
        <v>10000</v>
      </c>
      <c r="E14" s="7">
        <v>10000</v>
      </c>
      <c r="F14" s="11">
        <f>D14-E14</f>
        <v>0</v>
      </c>
      <c r="G14" s="42"/>
      <c r="H14" s="30" t="s">
        <v>62</v>
      </c>
      <c r="I14" s="1"/>
    </row>
    <row r="15" spans="1:9" ht="16.5" customHeight="1" thickBot="1" thickTop="1">
      <c r="A15" s="43"/>
      <c r="B15" s="44" t="s">
        <v>63</v>
      </c>
      <c r="C15" s="45"/>
      <c r="D15" s="24">
        <f>SUM(D10:D14)</f>
        <v>33413240</v>
      </c>
      <c r="E15" s="24">
        <f>SUM(E10:E14)</f>
        <v>33806510</v>
      </c>
      <c r="F15" s="25">
        <f>SUM(F10:F14)</f>
        <v>-393270</v>
      </c>
      <c r="G15" s="46"/>
      <c r="H15" s="47"/>
      <c r="I15" s="1"/>
    </row>
    <row r="16" spans="1:9" ht="16.5" customHeight="1" thickBot="1">
      <c r="A16" s="48"/>
      <c r="B16" s="49" t="s">
        <v>59</v>
      </c>
      <c r="C16" s="17"/>
      <c r="D16" s="15">
        <v>85</v>
      </c>
      <c r="E16" s="15">
        <v>95</v>
      </c>
      <c r="F16" s="11">
        <f>D16-E16</f>
        <v>-10</v>
      </c>
      <c r="G16" s="50"/>
      <c r="H16" s="17" t="s">
        <v>48</v>
      </c>
      <c r="I16" s="1"/>
    </row>
    <row r="17" spans="1:9" ht="16.5" customHeight="1" thickBot="1" thickTop="1">
      <c r="A17" s="43"/>
      <c r="B17" s="44" t="s">
        <v>63</v>
      </c>
      <c r="C17" s="45"/>
      <c r="D17" s="24">
        <f>SUM(D16)</f>
        <v>85</v>
      </c>
      <c r="E17" s="24">
        <f>SUM(E16)</f>
        <v>95</v>
      </c>
      <c r="F17" s="25">
        <f>SUM(F16)</f>
        <v>-10</v>
      </c>
      <c r="G17" s="46"/>
      <c r="H17" s="47"/>
      <c r="I17" s="1"/>
    </row>
    <row r="18" spans="1:9" ht="16.5" customHeight="1" thickBot="1">
      <c r="A18" s="51"/>
      <c r="B18" s="49" t="s">
        <v>49</v>
      </c>
      <c r="C18" s="52"/>
      <c r="D18" s="68">
        <v>3229678</v>
      </c>
      <c r="E18" s="17">
        <v>3521924</v>
      </c>
      <c r="F18" s="18">
        <f>D18-E18</f>
        <v>-292246</v>
      </c>
      <c r="G18" s="50"/>
      <c r="H18" s="17"/>
      <c r="I18" s="1"/>
    </row>
    <row r="19" spans="1:9" ht="16.5" customHeight="1" thickTop="1">
      <c r="A19" s="33"/>
      <c r="B19" s="34" t="s">
        <v>7</v>
      </c>
      <c r="C19" s="35"/>
      <c r="D19" s="8">
        <f>D15+D17+D18</f>
        <v>36643003</v>
      </c>
      <c r="E19" s="8">
        <f>E15+E17+E18</f>
        <v>37328529</v>
      </c>
      <c r="F19" s="19">
        <f>F15+F17+F18</f>
        <v>-685526</v>
      </c>
      <c r="G19" s="53"/>
      <c r="H19" s="8"/>
      <c r="I19" s="1"/>
    </row>
    <row r="20" spans="1:9" ht="16.5" customHeight="1">
      <c r="A20" s="9"/>
      <c r="B20" s="9"/>
      <c r="C20" s="9"/>
      <c r="D20" s="9"/>
      <c r="E20" s="9"/>
      <c r="F20" s="9"/>
      <c r="G20" s="9"/>
      <c r="H20" s="9"/>
      <c r="I20" s="1"/>
    </row>
    <row r="21" spans="1:9" ht="16.5" customHeight="1">
      <c r="A21" s="75" t="s">
        <v>51</v>
      </c>
      <c r="B21" s="76"/>
      <c r="C21" s="76"/>
      <c r="D21" s="76"/>
      <c r="E21" s="76"/>
      <c r="F21" s="76"/>
      <c r="G21" s="76"/>
      <c r="H21" s="77"/>
      <c r="I21" s="1"/>
    </row>
    <row r="22" spans="1:9" ht="16.5" customHeight="1">
      <c r="A22" s="69" t="s">
        <v>58</v>
      </c>
      <c r="B22" s="70"/>
      <c r="C22" s="71"/>
      <c r="D22" s="10" t="s">
        <v>67</v>
      </c>
      <c r="E22" s="10" t="s">
        <v>68</v>
      </c>
      <c r="F22" s="10" t="s">
        <v>69</v>
      </c>
      <c r="G22" s="72" t="s">
        <v>61</v>
      </c>
      <c r="H22" s="73"/>
      <c r="I22" s="1"/>
    </row>
    <row r="23" spans="1:9" ht="16.5" customHeight="1">
      <c r="A23" s="29"/>
      <c r="B23" s="37" t="s">
        <v>15</v>
      </c>
      <c r="C23" s="12"/>
      <c r="D23" s="6">
        <f>50000*1.01</f>
        <v>50500</v>
      </c>
      <c r="E23" s="6">
        <v>50000</v>
      </c>
      <c r="F23" s="11">
        <f>D23-E23</f>
        <v>500</v>
      </c>
      <c r="G23" s="41"/>
      <c r="H23" s="12" t="s">
        <v>16</v>
      </c>
      <c r="I23" s="1"/>
    </row>
    <row r="24" spans="1:9" ht="16.5" customHeight="1">
      <c r="A24" s="29"/>
      <c r="B24" s="37" t="s">
        <v>17</v>
      </c>
      <c r="C24" s="12"/>
      <c r="D24" s="6">
        <f>2850000*1.01</f>
        <v>2878500</v>
      </c>
      <c r="E24" s="6">
        <v>2800000</v>
      </c>
      <c r="F24" s="11">
        <f aca="true" t="shared" si="0" ref="F24:F29">D24-E24</f>
        <v>78500</v>
      </c>
      <c r="G24" s="41"/>
      <c r="H24" s="12" t="s">
        <v>18</v>
      </c>
      <c r="I24" s="1"/>
    </row>
    <row r="25" spans="1:9" ht="16.5" customHeight="1">
      <c r="A25" s="29"/>
      <c r="B25" s="37" t="s">
        <v>19</v>
      </c>
      <c r="C25" s="12"/>
      <c r="D25" s="6">
        <f>400000*1.01</f>
        <v>404000</v>
      </c>
      <c r="E25" s="6">
        <v>400000</v>
      </c>
      <c r="F25" s="11">
        <f t="shared" si="0"/>
        <v>4000</v>
      </c>
      <c r="G25" s="41"/>
      <c r="H25" s="12" t="s">
        <v>70</v>
      </c>
      <c r="I25" s="1"/>
    </row>
    <row r="26" spans="1:8" ht="16.5" customHeight="1">
      <c r="A26" s="29"/>
      <c r="B26" s="37" t="s">
        <v>64</v>
      </c>
      <c r="C26" s="12"/>
      <c r="D26" s="6">
        <f>1100000*1.01</f>
        <v>1111000</v>
      </c>
      <c r="E26" s="6">
        <v>1100000</v>
      </c>
      <c r="F26" s="11">
        <f t="shared" si="0"/>
        <v>11000</v>
      </c>
      <c r="G26" s="41"/>
      <c r="H26" s="12" t="s">
        <v>65</v>
      </c>
    </row>
    <row r="27" spans="1:8" ht="16.5" customHeight="1">
      <c r="A27" s="29"/>
      <c r="B27" s="37" t="s">
        <v>20</v>
      </c>
      <c r="C27" s="12"/>
      <c r="D27" s="6">
        <v>12000000</v>
      </c>
      <c r="E27" s="6">
        <v>11400000</v>
      </c>
      <c r="F27" s="11">
        <f t="shared" si="0"/>
        <v>600000</v>
      </c>
      <c r="G27" s="41"/>
      <c r="H27" s="38" t="s">
        <v>76</v>
      </c>
    </row>
    <row r="28" spans="1:8" ht="16.5" customHeight="1">
      <c r="A28" s="29"/>
      <c r="B28" s="37" t="s">
        <v>21</v>
      </c>
      <c r="C28" s="12"/>
      <c r="D28" s="6">
        <f>500000*1.01</f>
        <v>505000</v>
      </c>
      <c r="E28" s="6">
        <v>500000</v>
      </c>
      <c r="F28" s="11">
        <f t="shared" si="0"/>
        <v>5000</v>
      </c>
      <c r="G28" s="41"/>
      <c r="H28" s="12" t="s">
        <v>22</v>
      </c>
    </row>
    <row r="29" spans="1:8" ht="16.5" customHeight="1">
      <c r="A29" s="29"/>
      <c r="B29" s="37" t="s">
        <v>23</v>
      </c>
      <c r="C29" s="12"/>
      <c r="D29" s="6">
        <f>1800000*1.01</f>
        <v>1818000</v>
      </c>
      <c r="E29" s="6">
        <v>1800000</v>
      </c>
      <c r="F29" s="11">
        <f t="shared" si="0"/>
        <v>18000</v>
      </c>
      <c r="G29" s="41"/>
      <c r="H29" s="12" t="s">
        <v>24</v>
      </c>
    </row>
    <row r="30" spans="1:9" ht="16.5" customHeight="1">
      <c r="A30" s="29"/>
      <c r="B30" s="37" t="s">
        <v>25</v>
      </c>
      <c r="C30" s="12"/>
      <c r="D30" s="6">
        <f>40000*1.01</f>
        <v>40400</v>
      </c>
      <c r="E30" s="6">
        <v>40000</v>
      </c>
      <c r="F30" s="11">
        <f aca="true" t="shared" si="1" ref="F30:F44">D30-E30</f>
        <v>400</v>
      </c>
      <c r="G30" s="42"/>
      <c r="H30" s="30" t="s">
        <v>26</v>
      </c>
      <c r="I30" s="2"/>
    </row>
    <row r="31" spans="1:8" ht="16.5" customHeight="1">
      <c r="A31" s="29"/>
      <c r="B31" s="37" t="s">
        <v>27</v>
      </c>
      <c r="C31" s="12"/>
      <c r="D31" s="6">
        <f>150000*1.01</f>
        <v>151500</v>
      </c>
      <c r="E31" s="6">
        <v>150000</v>
      </c>
      <c r="F31" s="11">
        <f t="shared" si="1"/>
        <v>1500</v>
      </c>
      <c r="G31" s="41"/>
      <c r="H31" s="12" t="s">
        <v>28</v>
      </c>
    </row>
    <row r="32" spans="1:8" ht="16.5" customHeight="1">
      <c r="A32" s="29"/>
      <c r="B32" s="37" t="s">
        <v>29</v>
      </c>
      <c r="C32" s="12"/>
      <c r="D32" s="6">
        <f>150000*1.01</f>
        <v>151500</v>
      </c>
      <c r="E32" s="6">
        <v>150000</v>
      </c>
      <c r="F32" s="11">
        <f t="shared" si="1"/>
        <v>1500</v>
      </c>
      <c r="G32" s="41"/>
      <c r="H32" s="12" t="s">
        <v>30</v>
      </c>
    </row>
    <row r="33" spans="1:8" ht="16.5" customHeight="1">
      <c r="A33" s="29"/>
      <c r="B33" s="37" t="s">
        <v>31</v>
      </c>
      <c r="C33" s="12"/>
      <c r="D33" s="6">
        <f>1900000*1.01</f>
        <v>1919000</v>
      </c>
      <c r="E33" s="6">
        <v>1900000</v>
      </c>
      <c r="F33" s="11">
        <f t="shared" si="1"/>
        <v>19000</v>
      </c>
      <c r="G33" s="41"/>
      <c r="H33" s="12" t="s">
        <v>32</v>
      </c>
    </row>
    <row r="34" spans="1:8" ht="16.5" customHeight="1">
      <c r="A34" s="29"/>
      <c r="B34" s="37" t="s">
        <v>0</v>
      </c>
      <c r="C34" s="12"/>
      <c r="D34" s="6">
        <v>7100000</v>
      </c>
      <c r="E34" s="6">
        <v>7100000</v>
      </c>
      <c r="F34" s="11">
        <f t="shared" si="1"/>
        <v>0</v>
      </c>
      <c r="G34" s="41"/>
      <c r="H34" s="12" t="s">
        <v>54</v>
      </c>
    </row>
    <row r="35" spans="1:8" ht="16.5" customHeight="1">
      <c r="A35" s="29"/>
      <c r="B35" s="37" t="s">
        <v>44</v>
      </c>
      <c r="C35" s="12"/>
      <c r="D35" s="6">
        <v>1100000</v>
      </c>
      <c r="E35" s="6">
        <v>1100000</v>
      </c>
      <c r="F35" s="11">
        <f t="shared" si="1"/>
        <v>0</v>
      </c>
      <c r="G35" s="41"/>
      <c r="H35" s="12" t="s">
        <v>56</v>
      </c>
    </row>
    <row r="36" spans="1:8" ht="16.5" customHeight="1">
      <c r="A36" s="29"/>
      <c r="B36" s="37" t="s">
        <v>1</v>
      </c>
      <c r="C36" s="12"/>
      <c r="D36" s="6">
        <f>700000*1.01</f>
        <v>707000</v>
      </c>
      <c r="E36" s="6">
        <v>700000</v>
      </c>
      <c r="F36" s="11">
        <f t="shared" si="1"/>
        <v>7000</v>
      </c>
      <c r="G36" s="41"/>
      <c r="H36" s="12" t="s">
        <v>55</v>
      </c>
    </row>
    <row r="37" spans="1:8" ht="16.5" customHeight="1">
      <c r="A37" s="29"/>
      <c r="B37" s="37" t="s">
        <v>10</v>
      </c>
      <c r="C37" s="12"/>
      <c r="D37" s="6">
        <f>20000*1.01</f>
        <v>20200</v>
      </c>
      <c r="E37" s="6">
        <v>20000</v>
      </c>
      <c r="F37" s="11">
        <f t="shared" si="1"/>
        <v>200</v>
      </c>
      <c r="G37" s="41"/>
      <c r="H37" s="12" t="s">
        <v>33</v>
      </c>
    </row>
    <row r="38" spans="1:8" ht="16.5" customHeight="1">
      <c r="A38" s="29"/>
      <c r="B38" s="37" t="s">
        <v>2</v>
      </c>
      <c r="C38" s="12"/>
      <c r="D38" s="12">
        <f>1200000*1.01</f>
        <v>1212000</v>
      </c>
      <c r="E38" s="12">
        <v>1200000</v>
      </c>
      <c r="F38" s="11">
        <f t="shared" si="1"/>
        <v>12000</v>
      </c>
      <c r="G38" s="41"/>
      <c r="H38" s="12" t="s">
        <v>34</v>
      </c>
    </row>
    <row r="39" spans="1:8" ht="16.5" customHeight="1">
      <c r="A39" s="39"/>
      <c r="B39" s="40" t="s">
        <v>35</v>
      </c>
      <c r="C39" s="13"/>
      <c r="D39" s="13">
        <f>300000*1.01</f>
        <v>303000</v>
      </c>
      <c r="E39" s="13">
        <v>300000</v>
      </c>
      <c r="F39" s="11">
        <f t="shared" si="1"/>
        <v>3000</v>
      </c>
      <c r="G39" s="54"/>
      <c r="H39" s="13" t="s">
        <v>66</v>
      </c>
    </row>
    <row r="40" spans="1:8" ht="16.5" customHeight="1">
      <c r="A40" s="29"/>
      <c r="B40" s="37" t="s">
        <v>36</v>
      </c>
      <c r="C40" s="12"/>
      <c r="D40" s="12">
        <f>1600000*1.01</f>
        <v>1616000</v>
      </c>
      <c r="E40" s="12">
        <v>1600000</v>
      </c>
      <c r="F40" s="11">
        <f t="shared" si="1"/>
        <v>16000</v>
      </c>
      <c r="G40" s="41"/>
      <c r="H40" s="12" t="s">
        <v>46</v>
      </c>
    </row>
    <row r="41" spans="1:8" ht="16.5" customHeight="1">
      <c r="A41" s="29"/>
      <c r="B41" s="37" t="s">
        <v>37</v>
      </c>
      <c r="C41" s="12"/>
      <c r="D41" s="12">
        <f>300000*1.01</f>
        <v>303000</v>
      </c>
      <c r="E41" s="12">
        <v>300000</v>
      </c>
      <c r="F41" s="11">
        <f t="shared" si="1"/>
        <v>3000</v>
      </c>
      <c r="G41" s="41"/>
      <c r="H41" s="12" t="s">
        <v>47</v>
      </c>
    </row>
    <row r="42" spans="1:8" ht="16.5" customHeight="1">
      <c r="A42" s="29"/>
      <c r="B42" s="37" t="s">
        <v>11</v>
      </c>
      <c r="C42" s="12"/>
      <c r="D42" s="12">
        <f>130000*1.01</f>
        <v>131300</v>
      </c>
      <c r="E42" s="12">
        <v>130000</v>
      </c>
      <c r="F42" s="11">
        <f t="shared" si="1"/>
        <v>1300</v>
      </c>
      <c r="G42" s="41"/>
      <c r="H42" s="38" t="s">
        <v>53</v>
      </c>
    </row>
    <row r="43" spans="1:8" ht="16.5" customHeight="1">
      <c r="A43" s="29"/>
      <c r="B43" s="37" t="s">
        <v>3</v>
      </c>
      <c r="C43" s="12"/>
      <c r="D43" s="12">
        <f>800000*1.01</f>
        <v>808000</v>
      </c>
      <c r="E43" s="12">
        <v>800000</v>
      </c>
      <c r="F43" s="11">
        <f t="shared" si="1"/>
        <v>8000</v>
      </c>
      <c r="G43" s="41"/>
      <c r="H43" s="12" t="s">
        <v>52</v>
      </c>
    </row>
    <row r="44" spans="1:8" ht="16.5" customHeight="1" thickBot="1">
      <c r="A44" s="55"/>
      <c r="B44" s="56" t="s">
        <v>4</v>
      </c>
      <c r="C44" s="16"/>
      <c r="D44" s="16">
        <f>120000*1.01</f>
        <v>121200</v>
      </c>
      <c r="E44" s="16">
        <v>120000</v>
      </c>
      <c r="F44" s="27">
        <f t="shared" si="1"/>
        <v>1200</v>
      </c>
      <c r="G44" s="57"/>
      <c r="H44" s="16" t="s">
        <v>71</v>
      </c>
    </row>
    <row r="45" spans="1:8" ht="16.5" customHeight="1">
      <c r="A45" s="29"/>
      <c r="B45" s="37" t="s">
        <v>42</v>
      </c>
      <c r="C45" s="12"/>
      <c r="D45" s="12">
        <v>1000000</v>
      </c>
      <c r="E45" s="12">
        <v>1000000</v>
      </c>
      <c r="F45" s="58">
        <f>D45-E45</f>
        <v>0</v>
      </c>
      <c r="G45" s="59"/>
      <c r="H45" s="12" t="s">
        <v>43</v>
      </c>
    </row>
    <row r="46" spans="1:8" ht="16.5" customHeight="1">
      <c r="A46" s="29"/>
      <c r="B46" s="37" t="s">
        <v>39</v>
      </c>
      <c r="C46" s="12"/>
      <c r="D46" s="12">
        <v>400000</v>
      </c>
      <c r="E46" s="12">
        <v>400000</v>
      </c>
      <c r="F46" s="58">
        <f>D46-E46</f>
        <v>0</v>
      </c>
      <c r="G46" s="59"/>
      <c r="H46" s="12" t="s">
        <v>40</v>
      </c>
    </row>
    <row r="47" spans="1:8" ht="16.5" customHeight="1">
      <c r="A47" s="29"/>
      <c r="B47" s="37" t="s">
        <v>41</v>
      </c>
      <c r="C47" s="12"/>
      <c r="D47" s="12">
        <v>400000</v>
      </c>
      <c r="E47" s="12">
        <v>400000</v>
      </c>
      <c r="F47" s="58">
        <f>D47-E47</f>
        <v>0</v>
      </c>
      <c r="G47" s="59"/>
      <c r="H47" s="12" t="s">
        <v>40</v>
      </c>
    </row>
    <row r="48" spans="1:8" ht="16.5" customHeight="1">
      <c r="A48" s="39"/>
      <c r="B48" s="40" t="s">
        <v>38</v>
      </c>
      <c r="C48" s="13"/>
      <c r="D48" s="13">
        <v>300000</v>
      </c>
      <c r="E48" s="13">
        <v>300000</v>
      </c>
      <c r="F48" s="60">
        <f>D48-E48</f>
        <v>0</v>
      </c>
      <c r="G48" s="61"/>
      <c r="H48" s="13" t="s">
        <v>5</v>
      </c>
    </row>
    <row r="49" spans="1:8" ht="16.5" customHeight="1" thickBot="1">
      <c r="A49" s="62"/>
      <c r="B49" s="63" t="s">
        <v>6</v>
      </c>
      <c r="C49" s="14"/>
      <c r="D49" s="14">
        <v>91903</v>
      </c>
      <c r="E49" s="14">
        <v>1568529</v>
      </c>
      <c r="F49" s="65">
        <f>D49-E49</f>
        <v>-1476626</v>
      </c>
      <c r="G49" s="64"/>
      <c r="H49" s="14"/>
    </row>
    <row r="50" spans="1:8" ht="16.5" customHeight="1" thickTop="1">
      <c r="A50" s="33"/>
      <c r="B50" s="34" t="s">
        <v>45</v>
      </c>
      <c r="C50" s="35"/>
      <c r="D50" s="8">
        <f>SUM(D23:D49)</f>
        <v>36643003</v>
      </c>
      <c r="E50" s="8">
        <f>SUM(E23:E49)</f>
        <v>37328529</v>
      </c>
      <c r="F50" s="19">
        <f>SUM(F23:F49)</f>
        <v>-685526</v>
      </c>
      <c r="G50" s="36"/>
      <c r="H50" s="8"/>
    </row>
    <row r="51" spans="2:4" ht="13.5">
      <c r="B51" s="23"/>
      <c r="C51" s="21"/>
      <c r="D51" s="22"/>
    </row>
    <row r="52" spans="2:4" ht="13.5">
      <c r="B52" s="20"/>
      <c r="C52" s="20"/>
      <c r="D52" s="22"/>
    </row>
  </sheetData>
  <sheetProtection/>
  <mergeCells count="10">
    <mergeCell ref="A22:C22"/>
    <mergeCell ref="G22:H22"/>
    <mergeCell ref="A3:H3"/>
    <mergeCell ref="A8:H8"/>
    <mergeCell ref="A9:C9"/>
    <mergeCell ref="G9:H9"/>
    <mergeCell ref="A21:H21"/>
    <mergeCell ref="G10:H10"/>
    <mergeCell ref="G11:H11"/>
    <mergeCell ref="G12:H12"/>
  </mergeCells>
  <printOptions/>
  <pageMargins left="0.7874015748031497" right="0" top="0.5905511811023623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FFJクラブ</dc:creator>
  <cp:keywords/>
  <dc:description/>
  <cp:lastModifiedBy>nouku3</cp:lastModifiedBy>
  <cp:lastPrinted>2019-04-19T04:52:41Z</cp:lastPrinted>
  <dcterms:created xsi:type="dcterms:W3CDTF">2010-08-13T06:38:39Z</dcterms:created>
  <dcterms:modified xsi:type="dcterms:W3CDTF">2019-04-22T06:40:22Z</dcterms:modified>
  <cp:category/>
  <cp:version/>
  <cp:contentType/>
  <cp:contentStatus/>
</cp:coreProperties>
</file>