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uku3\Desktop\"/>
    </mc:Choice>
  </mc:AlternateContent>
  <xr:revisionPtr revIDLastSave="0" documentId="8_{6C42B645-FAF7-4E88-9520-D916E983F8D1}" xr6:coauthVersionLast="45" xr6:coauthVersionMax="45" xr10:uidLastSave="{00000000-0000-0000-0000-000000000000}"/>
  <bookViews>
    <workbookView xWindow="900" yWindow="1020" windowWidth="19635" windowHeight="12060" xr2:uid="{D22F8CB7-AAC1-4F33-BB75-AF11C4E0C846}"/>
  </bookViews>
  <sheets>
    <sheet name="一般会計予算書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E44" i="1"/>
  <c r="F44" i="1" s="1"/>
  <c r="E43" i="1"/>
  <c r="D43" i="1"/>
  <c r="F43" i="1" s="1"/>
  <c r="E42" i="1"/>
  <c r="F42" i="1" s="1"/>
  <c r="E41" i="1"/>
  <c r="F41" i="1" s="1"/>
  <c r="F40" i="1"/>
  <c r="E40" i="1"/>
  <c r="D40" i="1"/>
  <c r="F39" i="1"/>
  <c r="E39" i="1"/>
  <c r="D39" i="1"/>
  <c r="E38" i="1"/>
  <c r="D38" i="1"/>
  <c r="F38" i="1" s="1"/>
  <c r="E37" i="1"/>
  <c r="F37" i="1" s="1"/>
  <c r="F36" i="1"/>
  <c r="E36" i="1"/>
  <c r="F35" i="1"/>
  <c r="F34" i="1"/>
  <c r="E33" i="1"/>
  <c r="F33" i="1" s="1"/>
  <c r="D33" i="1"/>
  <c r="E32" i="1"/>
  <c r="F32" i="1" s="1"/>
  <c r="F31" i="1"/>
  <c r="E31" i="1"/>
  <c r="E30" i="1"/>
  <c r="F30" i="1" s="1"/>
  <c r="F29" i="1"/>
  <c r="E29" i="1"/>
  <c r="D29" i="1"/>
  <c r="F28" i="1"/>
  <c r="E28" i="1"/>
  <c r="D28" i="1"/>
  <c r="F27" i="1"/>
  <c r="E26" i="1"/>
  <c r="F26" i="1" s="1"/>
  <c r="D26" i="1"/>
  <c r="E25" i="1"/>
  <c r="F25" i="1" s="1"/>
  <c r="D25" i="1"/>
  <c r="D50" i="1" s="1"/>
  <c r="E24" i="1"/>
  <c r="F24" i="1" s="1"/>
  <c r="E23" i="1"/>
  <c r="E50" i="1" s="1"/>
  <c r="F18" i="1"/>
  <c r="E17" i="1"/>
  <c r="D17" i="1"/>
  <c r="F16" i="1"/>
  <c r="F17" i="1" s="1"/>
  <c r="E15" i="1"/>
  <c r="E19" i="1" s="1"/>
  <c r="D15" i="1"/>
  <c r="D19" i="1" s="1"/>
  <c r="F14" i="1"/>
  <c r="F13" i="1"/>
  <c r="F12" i="1"/>
  <c r="F11" i="1"/>
  <c r="F10" i="1"/>
  <c r="F15" i="1" s="1"/>
  <c r="F19" i="1" l="1"/>
  <c r="F23" i="1"/>
  <c r="F50" i="1" s="1"/>
</calcChain>
</file>

<file path=xl/sharedStrings.xml><?xml version="1.0" encoding="utf-8"?>
<sst xmlns="http://schemas.openxmlformats.org/spreadsheetml/2006/main" count="85" uniqueCount="78">
  <si>
    <t>第５号議案</t>
    <rPh sb="0" eb="1">
      <t>ダイ</t>
    </rPh>
    <rPh sb="2" eb="3">
      <t>ゴウ</t>
    </rPh>
    <rPh sb="3" eb="5">
      <t>ギアン</t>
    </rPh>
    <phoneticPr fontId="3"/>
  </si>
  <si>
    <t>令和２年度　農業クラブ一般会計収支予算書（案）</t>
    <rPh sb="0" eb="2">
      <t>レイワ</t>
    </rPh>
    <rPh sb="6" eb="8">
      <t>ノウギョウ</t>
    </rPh>
    <rPh sb="11" eb="13">
      <t>イッパン</t>
    </rPh>
    <rPh sb="15" eb="17">
      <t>シュウシ</t>
    </rPh>
    <rPh sb="17" eb="19">
      <t>ヨサン</t>
    </rPh>
    <rPh sb="19" eb="20">
      <t>ショ</t>
    </rPh>
    <rPh sb="21" eb="22">
      <t>アン</t>
    </rPh>
    <phoneticPr fontId="3"/>
  </si>
  <si>
    <t>日本学校農業クラブ連盟</t>
    <rPh sb="0" eb="2">
      <t>ニホン</t>
    </rPh>
    <rPh sb="2" eb="4">
      <t>ガッコウ</t>
    </rPh>
    <rPh sb="4" eb="6">
      <t>ノウギョウ</t>
    </rPh>
    <rPh sb="9" eb="11">
      <t>レンメイ</t>
    </rPh>
    <phoneticPr fontId="3"/>
  </si>
  <si>
    <t>（単位：円）</t>
    <rPh sb="1" eb="3">
      <t>タンイ</t>
    </rPh>
    <rPh sb="4" eb="5">
      <t>エン</t>
    </rPh>
    <phoneticPr fontId="3"/>
  </si>
  <si>
    <t>収　入　の　部</t>
    <rPh sb="6" eb="7">
      <t>ブ</t>
    </rPh>
    <phoneticPr fontId="3"/>
  </si>
  <si>
    <t>項　　　目</t>
    <phoneticPr fontId="3"/>
  </si>
  <si>
    <t>予 算 額</t>
    <rPh sb="0" eb="1">
      <t>ヨ</t>
    </rPh>
    <rPh sb="2" eb="3">
      <t>サン</t>
    </rPh>
    <rPh sb="4" eb="5">
      <t>ガク</t>
    </rPh>
    <phoneticPr fontId="3"/>
  </si>
  <si>
    <t>前年度予算額</t>
    <rPh sb="0" eb="3">
      <t>ゼンネンド</t>
    </rPh>
    <rPh sb="3" eb="6">
      <t>ヨサンガク</t>
    </rPh>
    <phoneticPr fontId="3"/>
  </si>
  <si>
    <t>増　 減</t>
    <rPh sb="0" eb="1">
      <t>ゾウ</t>
    </rPh>
    <rPh sb="3" eb="4">
      <t>ゲン</t>
    </rPh>
    <phoneticPr fontId="3"/>
  </si>
  <si>
    <t>摘　　　　　　　要</t>
    <rPh sb="0" eb="1">
      <t>テキ</t>
    </rPh>
    <rPh sb="8" eb="9">
      <t>ヨウ</t>
    </rPh>
    <phoneticPr fontId="3"/>
  </si>
  <si>
    <t>会員負担金</t>
    <rPh sb="0" eb="2">
      <t>カイイン</t>
    </rPh>
    <rPh sb="2" eb="5">
      <t>フタンキン</t>
    </rPh>
    <phoneticPr fontId="3"/>
  </si>
  <si>
    <t>〔元年度実績〕会費380円×82,660名(内,免除211名)/190円×71名</t>
    <rPh sb="1" eb="2">
      <t>ガン</t>
    </rPh>
    <rPh sb="2" eb="4">
      <t>ネンド</t>
    </rPh>
    <rPh sb="4" eb="6">
      <t>ジッセキ</t>
    </rPh>
    <rPh sb="7" eb="9">
      <t>カイヒ</t>
    </rPh>
    <rPh sb="12" eb="13">
      <t>エン</t>
    </rPh>
    <rPh sb="20" eb="21">
      <t>ナ</t>
    </rPh>
    <rPh sb="22" eb="23">
      <t>ウチ</t>
    </rPh>
    <rPh sb="24" eb="26">
      <t>メンジョ</t>
    </rPh>
    <rPh sb="29" eb="30">
      <t>ナ</t>
    </rPh>
    <rPh sb="35" eb="36">
      <t>エン</t>
    </rPh>
    <rPh sb="39" eb="40">
      <t>メイ</t>
    </rPh>
    <phoneticPr fontId="3"/>
  </si>
  <si>
    <t>学校負担金</t>
    <rPh sb="0" eb="2">
      <t>ガッコウ</t>
    </rPh>
    <rPh sb="2" eb="5">
      <t>フタンキン</t>
    </rPh>
    <phoneticPr fontId="3"/>
  </si>
  <si>
    <t>〔元年度実績〕3,000×199校(内,免除申請3校)・4,000×108校・5,000×73校</t>
    <rPh sb="1" eb="2">
      <t>ゲン</t>
    </rPh>
    <rPh sb="2" eb="4">
      <t>ネンド</t>
    </rPh>
    <rPh sb="4" eb="6">
      <t>ジッセキ</t>
    </rPh>
    <rPh sb="16" eb="17">
      <t>コウ</t>
    </rPh>
    <rPh sb="18" eb="19">
      <t>ウチ</t>
    </rPh>
    <rPh sb="20" eb="22">
      <t>メンジョ</t>
    </rPh>
    <rPh sb="22" eb="24">
      <t>シンセイ</t>
    </rPh>
    <rPh sb="25" eb="26">
      <t>コウ</t>
    </rPh>
    <rPh sb="37" eb="38">
      <t>コウ</t>
    </rPh>
    <rPh sb="47" eb="48">
      <t>コウ</t>
    </rPh>
    <phoneticPr fontId="3"/>
  </si>
  <si>
    <t>特級検定</t>
    <rPh sb="0" eb="2">
      <t>トッキュウ</t>
    </rPh>
    <rPh sb="2" eb="4">
      <t>ケンテイ</t>
    </rPh>
    <phoneticPr fontId="3"/>
  </si>
  <si>
    <r>
      <rPr>
        <sz val="9"/>
        <rFont val="ＭＳ 明朝"/>
        <family val="1"/>
        <charset val="128"/>
      </rPr>
      <t>〔元年度実績〕</t>
    </r>
    <r>
      <rPr>
        <sz val="10"/>
        <rFont val="ＭＳ 明朝"/>
        <family val="1"/>
        <charset val="128"/>
      </rPr>
      <t>受検料2,000円×43名</t>
    </r>
    <rPh sb="1" eb="2">
      <t>ゲン</t>
    </rPh>
    <rPh sb="2" eb="4">
      <t>ネンド</t>
    </rPh>
    <rPh sb="4" eb="6">
      <t>ジッセキ</t>
    </rPh>
    <rPh sb="7" eb="9">
      <t>ジュケン</t>
    </rPh>
    <rPh sb="9" eb="10">
      <t>リョウ</t>
    </rPh>
    <rPh sb="15" eb="16">
      <t>エン</t>
    </rPh>
    <rPh sb="19" eb="20">
      <t>ナ</t>
    </rPh>
    <phoneticPr fontId="3"/>
  </si>
  <si>
    <t>広告協賛金</t>
    <rPh sb="0" eb="2">
      <t>コウコク</t>
    </rPh>
    <rPh sb="2" eb="5">
      <t>キョウサンキン</t>
    </rPh>
    <phoneticPr fontId="3"/>
  </si>
  <si>
    <t>賛助会費</t>
    <rPh sb="0" eb="2">
      <t>サンジョ</t>
    </rPh>
    <rPh sb="2" eb="4">
      <t>カイヒ</t>
    </rPh>
    <phoneticPr fontId="3"/>
  </si>
  <si>
    <t>１名賛助会費</t>
    <rPh sb="1" eb="2">
      <t>ナ</t>
    </rPh>
    <rPh sb="2" eb="6">
      <t>サンジョカイヒ</t>
    </rPh>
    <phoneticPr fontId="3"/>
  </si>
  <si>
    <t>小　　　　計</t>
    <rPh sb="0" eb="1">
      <t>ショウ</t>
    </rPh>
    <rPh sb="5" eb="6">
      <t>ケイ</t>
    </rPh>
    <phoneticPr fontId="3"/>
  </si>
  <si>
    <t>受取利息</t>
    <phoneticPr fontId="3"/>
  </si>
  <si>
    <t>預金利息（税引き後）</t>
    <rPh sb="0" eb="2">
      <t>ヨキン</t>
    </rPh>
    <rPh sb="2" eb="4">
      <t>リソク</t>
    </rPh>
    <rPh sb="5" eb="7">
      <t>ゼイビ</t>
    </rPh>
    <rPh sb="8" eb="9">
      <t>ゴ</t>
    </rPh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</si>
  <si>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</si>
  <si>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収 入 合 計</t>
    <rPh sb="0" eb="1">
      <t>オサム</t>
    </rPh>
    <rPh sb="2" eb="3">
      <t>ニュウ</t>
    </rPh>
    <rPh sb="4" eb="5">
      <t>ゴウ</t>
    </rPh>
    <rPh sb="6" eb="7">
      <t>ケイ</t>
    </rPh>
    <phoneticPr fontId="3"/>
  </si>
  <si>
    <t>支　出　の　部</t>
    <rPh sb="0" eb="1">
      <t>シ</t>
    </rPh>
    <rPh sb="2" eb="3">
      <t>デ</t>
    </rPh>
    <rPh sb="6" eb="7">
      <t>ブ</t>
    </rPh>
    <phoneticPr fontId="3"/>
  </si>
  <si>
    <t>役員会費</t>
    <rPh sb="0" eb="2">
      <t>ヤクイン</t>
    </rPh>
    <rPh sb="2" eb="4">
      <t>カイヒ</t>
    </rPh>
    <phoneticPr fontId="3"/>
  </si>
  <si>
    <t>顧問校長会経費</t>
    <rPh sb="0" eb="2">
      <t>コモン</t>
    </rPh>
    <rPh sb="2" eb="5">
      <t>コウチョウカイ</t>
    </rPh>
    <rPh sb="5" eb="7">
      <t>ケイヒ</t>
    </rPh>
    <phoneticPr fontId="3"/>
  </si>
  <si>
    <t>代議員会費</t>
    <rPh sb="0" eb="3">
      <t>ダイギイン</t>
    </rPh>
    <rPh sb="3" eb="5">
      <t>カイヒ</t>
    </rPh>
    <phoneticPr fontId="3"/>
  </si>
  <si>
    <t>代議員会経費</t>
    <rPh sb="0" eb="3">
      <t>ダイギイン</t>
    </rPh>
    <rPh sb="3" eb="4">
      <t>カイ</t>
    </rPh>
    <rPh sb="4" eb="6">
      <t>ケイヒ</t>
    </rPh>
    <phoneticPr fontId="3"/>
  </si>
  <si>
    <t>運営会議費</t>
    <rPh sb="0" eb="2">
      <t>ウンエイ</t>
    </rPh>
    <rPh sb="2" eb="5">
      <t>カイギヒ</t>
    </rPh>
    <phoneticPr fontId="3"/>
  </si>
  <si>
    <t>指導者養成講座日連負担金他</t>
    <rPh sb="0" eb="3">
      <t>シドウシャ</t>
    </rPh>
    <rPh sb="3" eb="5">
      <t>ヨウセイ</t>
    </rPh>
    <rPh sb="5" eb="7">
      <t>コウザ</t>
    </rPh>
    <rPh sb="7" eb="9">
      <t>ニチレン</t>
    </rPh>
    <rPh sb="9" eb="12">
      <t>フタンキン</t>
    </rPh>
    <rPh sb="12" eb="13">
      <t>タ</t>
    </rPh>
    <phoneticPr fontId="3"/>
  </si>
  <si>
    <t>中央指導委員会費</t>
    <rPh sb="0" eb="2">
      <t>チュウオウ</t>
    </rPh>
    <rPh sb="2" eb="4">
      <t>シドウ</t>
    </rPh>
    <rPh sb="4" eb="7">
      <t>イインカイ</t>
    </rPh>
    <rPh sb="7" eb="8">
      <t>ヒ</t>
    </rPh>
    <phoneticPr fontId="3"/>
  </si>
  <si>
    <t>中央指導委員経費</t>
    <rPh sb="0" eb="2">
      <t>チュウオウ</t>
    </rPh>
    <rPh sb="2" eb="4">
      <t>シドウ</t>
    </rPh>
    <rPh sb="4" eb="6">
      <t>イイン</t>
    </rPh>
    <rPh sb="6" eb="8">
      <t>ケイヒ</t>
    </rPh>
    <phoneticPr fontId="3"/>
  </si>
  <si>
    <t>年次大会費</t>
    <rPh sb="0" eb="2">
      <t>ネンジ</t>
    </rPh>
    <rPh sb="2" eb="4">
      <t>タイカイ</t>
    </rPh>
    <rPh sb="4" eb="5">
      <t>ヒ</t>
    </rPh>
    <phoneticPr fontId="3"/>
  </si>
  <si>
    <t>全国大会補助（関東〈静岡〉・兵庫・北陸〈石川〉)</t>
    <rPh sb="0" eb="2">
      <t>ゼンコク</t>
    </rPh>
    <rPh sb="2" eb="4">
      <t>タイカイ</t>
    </rPh>
    <rPh sb="4" eb="6">
      <t>ホジョ</t>
    </rPh>
    <rPh sb="7" eb="9">
      <t>カントウ</t>
    </rPh>
    <rPh sb="10" eb="12">
      <t>シズオカ</t>
    </rPh>
    <rPh sb="14" eb="16">
      <t>ヒョウゴ</t>
    </rPh>
    <rPh sb="17" eb="19">
      <t>ホクリク</t>
    </rPh>
    <rPh sb="20" eb="22">
      <t>イシカワ</t>
    </rPh>
    <phoneticPr fontId="3"/>
  </si>
  <si>
    <t>国際交流費</t>
    <rPh sb="0" eb="2">
      <t>コクサイ</t>
    </rPh>
    <rPh sb="2" eb="5">
      <t>コウリュウヒ</t>
    </rPh>
    <phoneticPr fontId="3"/>
  </si>
  <si>
    <t>国際交流等経費</t>
    <rPh sb="0" eb="2">
      <t>コクサイ</t>
    </rPh>
    <rPh sb="2" eb="4">
      <t>コウリュウ</t>
    </rPh>
    <rPh sb="4" eb="5">
      <t>トウ</t>
    </rPh>
    <rPh sb="5" eb="7">
      <t>ケイヒ</t>
    </rPh>
    <phoneticPr fontId="3"/>
  </si>
  <si>
    <t>調査検定費</t>
    <rPh sb="0" eb="2">
      <t>チョウサ</t>
    </rPh>
    <rPh sb="2" eb="4">
      <t>ケンテイ</t>
    </rPh>
    <rPh sb="4" eb="5">
      <t>ヒ</t>
    </rPh>
    <phoneticPr fontId="3"/>
  </si>
  <si>
    <t>環境調査、各検定事業等経費</t>
    <rPh sb="0" eb="2">
      <t>カンキョウ</t>
    </rPh>
    <rPh sb="2" eb="4">
      <t>チョウサ</t>
    </rPh>
    <rPh sb="5" eb="6">
      <t>カク</t>
    </rPh>
    <rPh sb="6" eb="8">
      <t>ケンテイ</t>
    </rPh>
    <rPh sb="8" eb="10">
      <t>ジギョウ</t>
    </rPh>
    <rPh sb="10" eb="11">
      <t>トウ</t>
    </rPh>
    <rPh sb="11" eb="13">
      <t>ケイヒ</t>
    </rPh>
    <phoneticPr fontId="3"/>
  </si>
  <si>
    <t>渉外費</t>
    <rPh sb="0" eb="3">
      <t>ショウガイヒ</t>
    </rPh>
    <phoneticPr fontId="3"/>
  </si>
  <si>
    <t>渉外経費</t>
    <rPh sb="0" eb="2">
      <t>ショウガイ</t>
    </rPh>
    <rPh sb="2" eb="4">
      <t>ケイヒ</t>
    </rPh>
    <phoneticPr fontId="3"/>
  </si>
  <si>
    <t>表彰費</t>
    <rPh sb="0" eb="2">
      <t>ヒョウショウ</t>
    </rPh>
    <rPh sb="2" eb="3">
      <t>ヒ</t>
    </rPh>
    <phoneticPr fontId="3"/>
  </si>
  <si>
    <t>賞状筆耕経費</t>
    <rPh sb="0" eb="2">
      <t>ショウジョウ</t>
    </rPh>
    <rPh sb="2" eb="4">
      <t>ヒッコウ</t>
    </rPh>
    <rPh sb="4" eb="6">
      <t>ケイヒ</t>
    </rPh>
    <phoneticPr fontId="3"/>
  </si>
  <si>
    <t>普及宣伝費</t>
    <rPh sb="0" eb="2">
      <t>フキュウ</t>
    </rPh>
    <rPh sb="2" eb="5">
      <t>センデンヒ</t>
    </rPh>
    <phoneticPr fontId="3"/>
  </si>
  <si>
    <t>ＦＦＪ普及宣伝経費</t>
    <rPh sb="3" eb="5">
      <t>フキュウ</t>
    </rPh>
    <rPh sb="5" eb="7">
      <t>センデン</t>
    </rPh>
    <rPh sb="7" eb="9">
      <t>ケイヒ</t>
    </rPh>
    <phoneticPr fontId="3"/>
  </si>
  <si>
    <t>役員旅費</t>
    <rPh sb="0" eb="2">
      <t>ヤクイン</t>
    </rPh>
    <rPh sb="2" eb="4">
      <t>リョヒ</t>
    </rPh>
    <phoneticPr fontId="3"/>
  </si>
  <si>
    <t>常任理事等役員経費</t>
    <rPh sb="0" eb="2">
      <t>ジョウニン</t>
    </rPh>
    <rPh sb="2" eb="4">
      <t>リジ</t>
    </rPh>
    <rPh sb="4" eb="5">
      <t>トウ</t>
    </rPh>
    <rPh sb="5" eb="7">
      <t>ヤクイン</t>
    </rPh>
    <rPh sb="7" eb="9">
      <t>ケイヒ</t>
    </rPh>
    <phoneticPr fontId="3"/>
  </si>
  <si>
    <t>給料手当</t>
    <rPh sb="0" eb="2">
      <t>キュウリョウ</t>
    </rPh>
    <rPh sb="2" eb="4">
      <t>テアテ</t>
    </rPh>
    <phoneticPr fontId="3"/>
  </si>
  <si>
    <t>給料、賞与</t>
    <rPh sb="0" eb="2">
      <t>キュウリョウ</t>
    </rPh>
    <rPh sb="3" eb="5">
      <t>ショウヨ</t>
    </rPh>
    <phoneticPr fontId="3"/>
  </si>
  <si>
    <t>厚生費（法定福利費）</t>
    <rPh sb="0" eb="3">
      <t>コウセイヒ</t>
    </rPh>
    <rPh sb="4" eb="6">
      <t>ホウテイ</t>
    </rPh>
    <rPh sb="6" eb="8">
      <t>フクリ</t>
    </rPh>
    <rPh sb="8" eb="9">
      <t>ヒ</t>
    </rPh>
    <phoneticPr fontId="3"/>
  </si>
  <si>
    <t>社会保険料事業主負担分</t>
    <rPh sb="0" eb="2">
      <t>シャカイ</t>
    </rPh>
    <rPh sb="2" eb="4">
      <t>ホケン</t>
    </rPh>
    <rPh sb="4" eb="5">
      <t>リョウ</t>
    </rPh>
    <rPh sb="5" eb="8">
      <t>ジギョウヌシ</t>
    </rPh>
    <rPh sb="8" eb="11">
      <t>フタンブン</t>
    </rPh>
    <phoneticPr fontId="3"/>
  </si>
  <si>
    <t>通勤手当</t>
    <rPh sb="0" eb="2">
      <t>ツウキン</t>
    </rPh>
    <rPh sb="2" eb="4">
      <t>テアテ</t>
    </rPh>
    <phoneticPr fontId="3"/>
  </si>
  <si>
    <t>通勤交通費</t>
    <rPh sb="0" eb="2">
      <t>ツウキン</t>
    </rPh>
    <rPh sb="2" eb="4">
      <t>コウツウ</t>
    </rPh>
    <rPh sb="4" eb="5">
      <t>ヒ</t>
    </rPh>
    <phoneticPr fontId="3"/>
  </si>
  <si>
    <t>旅費交通費</t>
    <rPh sb="0" eb="2">
      <t>リョヒ</t>
    </rPh>
    <rPh sb="2" eb="5">
      <t>コウツウヒ</t>
    </rPh>
    <phoneticPr fontId="3"/>
  </si>
  <si>
    <t>連絡旅費経費</t>
    <rPh sb="0" eb="2">
      <t>レンラク</t>
    </rPh>
    <rPh sb="2" eb="4">
      <t>リョヒ</t>
    </rPh>
    <rPh sb="4" eb="6">
      <t>ケイヒ</t>
    </rPh>
    <phoneticPr fontId="3"/>
  </si>
  <si>
    <t>需用費</t>
    <rPh sb="0" eb="3">
      <t>ジュヨウヒ</t>
    </rPh>
    <phoneticPr fontId="3"/>
  </si>
  <si>
    <t>事務用消耗品経費</t>
    <rPh sb="0" eb="3">
      <t>ジムヨウ</t>
    </rPh>
    <rPh sb="3" eb="6">
      <t>ショウモウヒン</t>
    </rPh>
    <rPh sb="6" eb="8">
      <t>ケイヒ</t>
    </rPh>
    <phoneticPr fontId="3"/>
  </si>
  <si>
    <t>通信運搬費</t>
    <rPh sb="0" eb="2">
      <t>ツウシン</t>
    </rPh>
    <rPh sb="2" eb="5">
      <t>ウンパンヒ</t>
    </rPh>
    <phoneticPr fontId="3"/>
  </si>
  <si>
    <t>郵券、運送料、電話料金等</t>
    <rPh sb="3" eb="5">
      <t>ウンソウ</t>
    </rPh>
    <rPh sb="5" eb="6">
      <t>リョウ</t>
    </rPh>
    <rPh sb="7" eb="9">
      <t>デンワ</t>
    </rPh>
    <rPh sb="9" eb="11">
      <t>リョウキン</t>
    </rPh>
    <rPh sb="11" eb="12">
      <t>トウ</t>
    </rPh>
    <phoneticPr fontId="3"/>
  </si>
  <si>
    <t>備品営繕費</t>
    <rPh sb="0" eb="2">
      <t>ビヒン</t>
    </rPh>
    <rPh sb="2" eb="4">
      <t>エイゼン</t>
    </rPh>
    <rPh sb="4" eb="5">
      <t>ヒ</t>
    </rPh>
    <phoneticPr fontId="3"/>
  </si>
  <si>
    <t>事務機器リース料等</t>
    <rPh sb="0" eb="2">
      <t>ジム</t>
    </rPh>
    <rPh sb="2" eb="4">
      <t>キキ</t>
    </rPh>
    <rPh sb="7" eb="8">
      <t>リョウ</t>
    </rPh>
    <rPh sb="8" eb="9">
      <t>トウ</t>
    </rPh>
    <phoneticPr fontId="3"/>
  </si>
  <si>
    <t>備品購入費</t>
    <rPh sb="0" eb="2">
      <t>ビヒン</t>
    </rPh>
    <rPh sb="2" eb="5">
      <t>コウニュウヒ</t>
    </rPh>
    <phoneticPr fontId="3"/>
  </si>
  <si>
    <t>備品購入費</t>
    <rPh sb="0" eb="2">
      <t>ビヒン</t>
    </rPh>
    <rPh sb="2" eb="4">
      <t>コウニュウ</t>
    </rPh>
    <phoneticPr fontId="3"/>
  </si>
  <si>
    <t>水道光熱費</t>
    <rPh sb="0" eb="2">
      <t>スイドウ</t>
    </rPh>
    <rPh sb="2" eb="4">
      <t>コウネツ</t>
    </rPh>
    <rPh sb="4" eb="5">
      <t>ヒ</t>
    </rPh>
    <phoneticPr fontId="3"/>
  </si>
  <si>
    <t>電気、ガス、水道料</t>
    <rPh sb="0" eb="2">
      <t>デンキ</t>
    </rPh>
    <rPh sb="6" eb="8">
      <t>スイドウ</t>
    </rPh>
    <rPh sb="8" eb="9">
      <t>リョウ</t>
    </rPh>
    <phoneticPr fontId="3"/>
  </si>
  <si>
    <t>賃借料</t>
    <rPh sb="0" eb="3">
      <t>チンシャクリョウ</t>
    </rPh>
    <phoneticPr fontId="3"/>
  </si>
  <si>
    <t>事務所賃料</t>
    <rPh sb="0" eb="3">
      <t>ジムショ</t>
    </rPh>
    <rPh sb="3" eb="5">
      <t>チンリョウ</t>
    </rPh>
    <phoneticPr fontId="3"/>
  </si>
  <si>
    <t>雑費</t>
    <rPh sb="0" eb="2">
      <t>ザッピ</t>
    </rPh>
    <phoneticPr fontId="3"/>
  </si>
  <si>
    <t>支払手数料他経費</t>
    <rPh sb="0" eb="2">
      <t>シハラ</t>
    </rPh>
    <rPh sb="2" eb="5">
      <t>テスウリョウ</t>
    </rPh>
    <rPh sb="5" eb="6">
      <t>タ</t>
    </rPh>
    <rPh sb="6" eb="8">
      <t>ケイヒ</t>
    </rPh>
    <phoneticPr fontId="3"/>
  </si>
  <si>
    <t>運営対策費</t>
    <rPh sb="0" eb="2">
      <t>ウンエイ</t>
    </rPh>
    <rPh sb="2" eb="5">
      <t>タイサクヒ</t>
    </rPh>
    <phoneticPr fontId="3"/>
  </si>
  <si>
    <t>運営対策経費</t>
    <rPh sb="0" eb="2">
      <t>ウンエイ</t>
    </rPh>
    <rPh sb="2" eb="4">
      <t>タイサク</t>
    </rPh>
    <rPh sb="4" eb="6">
      <t>ケイヒ</t>
    </rPh>
    <phoneticPr fontId="3"/>
  </si>
  <si>
    <t>行事積立金</t>
    <rPh sb="0" eb="2">
      <t>ギョウジ</t>
    </rPh>
    <rPh sb="2" eb="5">
      <t>ツミタテキン</t>
    </rPh>
    <phoneticPr fontId="3"/>
  </si>
  <si>
    <t>創立70周年記念事業経費</t>
    <rPh sb="0" eb="2">
      <t>ソウリツ</t>
    </rPh>
    <rPh sb="4" eb="6">
      <t>シュウネン</t>
    </rPh>
    <rPh sb="6" eb="8">
      <t>キネン</t>
    </rPh>
    <rPh sb="8" eb="10">
      <t>ジギョウ</t>
    </rPh>
    <rPh sb="10" eb="12">
      <t>ケイヒ</t>
    </rPh>
    <phoneticPr fontId="3"/>
  </si>
  <si>
    <t>記念誌編纂費</t>
    <rPh sb="0" eb="3">
      <t>キネンシ</t>
    </rPh>
    <rPh sb="3" eb="5">
      <t>ヘンサン</t>
    </rPh>
    <rPh sb="5" eb="6">
      <t>ヒ</t>
    </rPh>
    <phoneticPr fontId="3"/>
  </si>
  <si>
    <t>退職積立金</t>
    <rPh sb="0" eb="2">
      <t>タイショク</t>
    </rPh>
    <rPh sb="2" eb="5">
      <t>ツミタテキン</t>
    </rPh>
    <phoneticPr fontId="3"/>
  </si>
  <si>
    <t>職員退職積立金</t>
    <rPh sb="0" eb="2">
      <t>ショクイン</t>
    </rPh>
    <rPh sb="2" eb="4">
      <t>タイショク</t>
    </rPh>
    <rPh sb="4" eb="7">
      <t>ツミタテキン</t>
    </rPh>
    <phoneticPr fontId="3"/>
  </si>
  <si>
    <t>予備費</t>
    <rPh sb="0" eb="3">
      <t>ヨビヒ</t>
    </rPh>
    <phoneticPr fontId="3"/>
  </si>
  <si>
    <t>支 出 合 計</t>
    <rPh sb="0" eb="1">
      <t>シ</t>
    </rPh>
    <rPh sb="2" eb="3">
      <t>デ</t>
    </rPh>
    <rPh sb="4" eb="5">
      <t>ゴウ</t>
    </rPh>
    <rPh sb="6" eb="7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</si>
</sst>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;&quot;△ &quot;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38" fontId="0" fillId="0" borderId="0" xfId="1" applyFo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38" fontId="8" fillId="0" borderId="1" xfId="1" applyFont="1" applyBorder="1">
      <alignment vertical="center"/>
    </xf>
    <xf numFmtId="38" fontId="8" fillId="0" borderId="2" xfId="1" applyFont="1" applyBorder="1" applyAlignment="1">
      <alignment horizontal="distributed" vertical="center"/>
    </xf>
    <xf numFmtId="38" fontId="8" fillId="0" borderId="3" xfId="1" applyFont="1" applyBorder="1">
      <alignment vertical="center"/>
    </xf>
    <xf numFmtId="38" fontId="8" fillId="0" borderId="4" xfId="1" applyFont="1" applyFill="1" applyBorder="1">
      <alignment vertical="center"/>
    </xf>
    <xf numFmtId="38" fontId="8" fillId="0" borderId="4" xfId="1" applyFont="1" applyBorder="1">
      <alignment vertical="center"/>
    </xf>
    <xf numFmtId="176" fontId="8" fillId="0" borderId="4" xfId="1" applyNumberFormat="1" applyFont="1" applyBorder="1">
      <alignment vertical="center"/>
    </xf>
    <xf numFmtId="38" fontId="8" fillId="0" borderId="1" xfId="1" applyFont="1" applyBorder="1" applyAlignment="1">
      <alignment horizontal="left" vertical="center" shrinkToFit="1"/>
    </xf>
    <xf numFmtId="38" fontId="8" fillId="0" borderId="3" xfId="1" applyFont="1" applyBorder="1" applyAlignment="1">
      <alignment horizontal="left" vertical="center" shrinkToFit="1"/>
    </xf>
    <xf numFmtId="38" fontId="8" fillId="0" borderId="5" xfId="1" applyFont="1" applyBorder="1">
      <alignment vertical="center"/>
    </xf>
    <xf numFmtId="38" fontId="8" fillId="0" borderId="6" xfId="1" applyFont="1" applyBorder="1" applyAlignment="1">
      <alignment horizontal="distributed" vertical="center"/>
    </xf>
    <xf numFmtId="38" fontId="8" fillId="0" borderId="7" xfId="1" applyFont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8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38" fontId="8" fillId="0" borderId="3" xfId="1" applyFont="1" applyBorder="1" applyAlignment="1">
      <alignment horizontal="left" vertical="center"/>
    </xf>
    <xf numFmtId="38" fontId="8" fillId="0" borderId="5" xfId="1" applyFont="1" applyBorder="1" applyAlignment="1">
      <alignment horizontal="left" vertical="center"/>
    </xf>
    <xf numFmtId="38" fontId="8" fillId="0" borderId="7" xfId="1" applyFont="1" applyBorder="1" applyAlignment="1">
      <alignment horizontal="left" vertical="center" shrinkToFit="1"/>
    </xf>
    <xf numFmtId="176" fontId="8" fillId="0" borderId="5" xfId="1" applyNumberFormat="1" applyFont="1" applyBorder="1">
      <alignment vertical="center"/>
    </xf>
    <xf numFmtId="38" fontId="8" fillId="0" borderId="9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Fill="1" applyBorder="1">
      <alignment vertical="center"/>
    </xf>
    <xf numFmtId="38" fontId="8" fillId="0" borderId="12" xfId="1" applyFont="1" applyBorder="1">
      <alignment vertical="center"/>
    </xf>
    <xf numFmtId="176" fontId="8" fillId="0" borderId="12" xfId="1" applyNumberFormat="1" applyFont="1" applyBorder="1">
      <alignment vertical="center"/>
    </xf>
    <xf numFmtId="176" fontId="8" fillId="0" borderId="9" xfId="1" applyNumberFormat="1" applyFont="1" applyBorder="1">
      <alignment vertical="center"/>
    </xf>
    <xf numFmtId="38" fontId="8" fillId="0" borderId="11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4" xfId="1" applyFont="1" applyBorder="1" applyAlignment="1">
      <alignment horizontal="distributed" vertical="center"/>
    </xf>
    <xf numFmtId="38" fontId="8" fillId="0" borderId="15" xfId="1" applyFont="1" applyBorder="1">
      <alignment vertical="center"/>
    </xf>
    <xf numFmtId="38" fontId="8" fillId="0" borderId="16" xfId="1" applyFont="1" applyFill="1" applyBorder="1">
      <alignment vertical="center"/>
    </xf>
    <xf numFmtId="38" fontId="8" fillId="0" borderId="16" xfId="1" applyFont="1" applyBorder="1">
      <alignment vertical="center"/>
    </xf>
    <xf numFmtId="176" fontId="8" fillId="0" borderId="13" xfId="1" applyNumberFormat="1" applyFont="1" applyBorder="1">
      <alignment vertical="center"/>
    </xf>
    <xf numFmtId="38" fontId="8" fillId="0" borderId="13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15" xfId="1" applyFont="1" applyFill="1" applyBorder="1">
      <alignment vertical="center"/>
    </xf>
    <xf numFmtId="176" fontId="8" fillId="0" borderId="16" xfId="1" applyNumberFormat="1" applyFont="1" applyBorder="1">
      <alignment vertical="center"/>
    </xf>
    <xf numFmtId="38" fontId="8" fillId="0" borderId="17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176" fontId="8" fillId="0" borderId="19" xfId="1" applyNumberFormat="1" applyFont="1" applyBorder="1">
      <alignment vertical="center"/>
    </xf>
    <xf numFmtId="176" fontId="8" fillId="0" borderId="18" xfId="1" applyNumberFormat="1" applyFont="1" applyBorder="1">
      <alignment vertical="center"/>
    </xf>
    <xf numFmtId="38" fontId="6" fillId="0" borderId="0" xfId="1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176" fontId="8" fillId="0" borderId="1" xfId="1" applyNumberFormat="1" applyFont="1" applyBorder="1">
      <alignment vertical="center"/>
    </xf>
    <xf numFmtId="38" fontId="8" fillId="0" borderId="3" xfId="1" applyFont="1" applyBorder="1" applyAlignment="1">
      <alignment vertical="center" shrinkToFit="1"/>
    </xf>
    <xf numFmtId="38" fontId="0" fillId="0" borderId="0" xfId="0" applyNumberFormat="1">
      <alignment vertical="center"/>
    </xf>
    <xf numFmtId="38" fontId="8" fillId="0" borderId="20" xfId="1" applyFont="1" applyBorder="1">
      <alignment vertical="center"/>
    </xf>
    <xf numFmtId="38" fontId="8" fillId="0" borderId="21" xfId="1" applyFont="1" applyBorder="1" applyAlignment="1">
      <alignment horizontal="distributed" vertical="center"/>
    </xf>
    <xf numFmtId="38" fontId="8" fillId="0" borderId="22" xfId="1" applyFont="1" applyBorder="1">
      <alignment vertical="center"/>
    </xf>
    <xf numFmtId="176" fontId="8" fillId="0" borderId="20" xfId="1" applyNumberFormat="1" applyFont="1" applyBorder="1">
      <alignment vertical="center"/>
    </xf>
    <xf numFmtId="38" fontId="8" fillId="0" borderId="23" xfId="1" applyFont="1" applyBorder="1">
      <alignment vertical="center"/>
    </xf>
    <xf numFmtId="38" fontId="8" fillId="0" borderId="24" xfId="1" applyFont="1" applyBorder="1" applyAlignment="1">
      <alignment horizontal="distributed" vertical="center"/>
    </xf>
    <xf numFmtId="38" fontId="8" fillId="0" borderId="25" xfId="1" applyFont="1" applyBorder="1">
      <alignment vertical="center"/>
    </xf>
    <xf numFmtId="176" fontId="8" fillId="0" borderId="26" xfId="1" applyNumberFormat="1" applyFont="1" applyBorder="1">
      <alignment vertical="center"/>
    </xf>
    <xf numFmtId="176" fontId="8" fillId="0" borderId="23" xfId="1" applyNumberFormat="1" applyFont="1" applyBorder="1">
      <alignment vertical="center"/>
    </xf>
    <xf numFmtId="38" fontId="8" fillId="0" borderId="3" xfId="1" applyFont="1" applyFill="1" applyBorder="1">
      <alignment vertical="center"/>
    </xf>
    <xf numFmtId="177" fontId="8" fillId="0" borderId="4" xfId="1" applyNumberFormat="1" applyFont="1" applyBorder="1">
      <alignment vertical="center"/>
    </xf>
    <xf numFmtId="3" fontId="8" fillId="0" borderId="1" xfId="1" applyNumberFormat="1" applyFont="1" applyBorder="1">
      <alignment vertical="center"/>
    </xf>
    <xf numFmtId="177" fontId="8" fillId="0" borderId="27" xfId="1" applyNumberFormat="1" applyFont="1" applyBorder="1">
      <alignment vertical="center"/>
    </xf>
    <xf numFmtId="3" fontId="8" fillId="0" borderId="20" xfId="1" applyNumberFormat="1" applyFont="1" applyBorder="1">
      <alignment vertical="center"/>
    </xf>
    <xf numFmtId="38" fontId="8" fillId="0" borderId="28" xfId="1" applyFont="1" applyBorder="1">
      <alignment vertical="center"/>
    </xf>
    <xf numFmtId="38" fontId="8" fillId="0" borderId="29" xfId="1" applyFont="1" applyBorder="1" applyAlignment="1">
      <alignment horizontal="distributed" vertical="center"/>
    </xf>
    <xf numFmtId="38" fontId="8" fillId="0" borderId="30" xfId="1" applyFont="1" applyBorder="1">
      <alignment vertical="center"/>
    </xf>
    <xf numFmtId="177" fontId="8" fillId="0" borderId="8" xfId="1" applyNumberFormat="1" applyFont="1" applyBorder="1">
      <alignment vertical="center"/>
    </xf>
    <xf numFmtId="3" fontId="8" fillId="0" borderId="31" xfId="1" applyNumberFormat="1" applyFont="1" applyBorder="1">
      <alignment vertical="center"/>
    </xf>
    <xf numFmtId="38" fontId="8" fillId="0" borderId="18" xfId="1" applyFont="1" applyBorder="1">
      <alignment vertical="center"/>
    </xf>
    <xf numFmtId="0" fontId="8" fillId="0" borderId="0" xfId="0" applyFont="1" applyAlignment="1">
      <alignment horizontal="right" vertical="center"/>
    </xf>
    <xf numFmtId="38" fontId="8" fillId="0" borderId="0" xfId="1" applyFont="1">
      <alignment vertical="center"/>
    </xf>
    <xf numFmtId="38" fontId="8" fillId="0" borderId="0" xfId="0" applyNumberFormat="1" applyFont="1">
      <alignment vertical="center"/>
    </xf>
    <xf numFmtId="0" fontId="8" fillId="0" borderId="0" xfId="0" applyFont="1">
      <alignment vertical="center"/>
    </xf>
    <xf numFmtId="38" fontId="9" fillId="0" borderId="0" xfId="0" applyNumberFormat="1" applyFont="1">
      <alignment vertical="center"/>
    </xf>
  </cellXfs>
  <cellStyles count="3">
    <cellStyle name="桁区切り" xfId="1" builtinId="6"/>
    <cellStyle name="標準" xfId="0" builtinId="0"/>
    <cellStyle name="標準_平成22年度　あっせん会計中間決算書" xfId="2" xr:uid="{A670DE0C-8D4D-466F-8B6A-6189455D5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161F-FA30-4378-9F34-811ABAC79E33}">
  <sheetPr>
    <tabColor rgb="FF0070C0"/>
  </sheetPr>
  <dimension ref="A1:I52"/>
  <sheetViews>
    <sheetView tabSelected="1" zoomScale="98" zoomScaleNormal="98" workbookViewId="0">
      <selection activeCell="E53" sqref="E53"/>
    </sheetView>
  </sheetViews>
  <sheetFormatPr defaultRowHeight="13.5" x14ac:dyDescent="0.15"/>
  <cols>
    <col min="1" max="1" width="0.625" customWidth="1"/>
    <col min="2" max="2" width="20.625" customWidth="1"/>
    <col min="3" max="3" width="0.625" customWidth="1"/>
    <col min="4" max="6" width="11.625" customWidth="1"/>
    <col min="7" max="7" width="0.625" customWidth="1"/>
    <col min="8" max="8" width="36.625" customWidth="1"/>
    <col min="9" max="9" width="12.25" customWidth="1"/>
    <col min="257" max="257" width="0.625" customWidth="1"/>
    <col min="258" max="258" width="20.625" customWidth="1"/>
    <col min="259" max="259" width="0.625" customWidth="1"/>
    <col min="260" max="262" width="11.625" customWidth="1"/>
    <col min="263" max="263" width="0.625" customWidth="1"/>
    <col min="264" max="264" width="36.625" customWidth="1"/>
    <col min="265" max="265" width="12.25" customWidth="1"/>
    <col min="513" max="513" width="0.625" customWidth="1"/>
    <col min="514" max="514" width="20.625" customWidth="1"/>
    <col min="515" max="515" width="0.625" customWidth="1"/>
    <col min="516" max="518" width="11.625" customWidth="1"/>
    <col min="519" max="519" width="0.625" customWidth="1"/>
    <col min="520" max="520" width="36.625" customWidth="1"/>
    <col min="521" max="521" width="12.25" customWidth="1"/>
    <col min="769" max="769" width="0.625" customWidth="1"/>
    <col min="770" max="770" width="20.625" customWidth="1"/>
    <col min="771" max="771" width="0.625" customWidth="1"/>
    <col min="772" max="774" width="11.625" customWidth="1"/>
    <col min="775" max="775" width="0.625" customWidth="1"/>
    <col min="776" max="776" width="36.625" customWidth="1"/>
    <col min="777" max="777" width="12.25" customWidth="1"/>
    <col min="1025" max="1025" width="0.625" customWidth="1"/>
    <col min="1026" max="1026" width="20.625" customWidth="1"/>
    <col min="1027" max="1027" width="0.625" customWidth="1"/>
    <col min="1028" max="1030" width="11.625" customWidth="1"/>
    <col min="1031" max="1031" width="0.625" customWidth="1"/>
    <col min="1032" max="1032" width="36.625" customWidth="1"/>
    <col min="1033" max="1033" width="12.25" customWidth="1"/>
    <col min="1281" max="1281" width="0.625" customWidth="1"/>
    <col min="1282" max="1282" width="20.625" customWidth="1"/>
    <col min="1283" max="1283" width="0.625" customWidth="1"/>
    <col min="1284" max="1286" width="11.625" customWidth="1"/>
    <col min="1287" max="1287" width="0.625" customWidth="1"/>
    <col min="1288" max="1288" width="36.625" customWidth="1"/>
    <col min="1289" max="1289" width="12.25" customWidth="1"/>
    <col min="1537" max="1537" width="0.625" customWidth="1"/>
    <col min="1538" max="1538" width="20.625" customWidth="1"/>
    <col min="1539" max="1539" width="0.625" customWidth="1"/>
    <col min="1540" max="1542" width="11.625" customWidth="1"/>
    <col min="1543" max="1543" width="0.625" customWidth="1"/>
    <col min="1544" max="1544" width="36.625" customWidth="1"/>
    <col min="1545" max="1545" width="12.25" customWidth="1"/>
    <col min="1793" max="1793" width="0.625" customWidth="1"/>
    <col min="1794" max="1794" width="20.625" customWidth="1"/>
    <col min="1795" max="1795" width="0.625" customWidth="1"/>
    <col min="1796" max="1798" width="11.625" customWidth="1"/>
    <col min="1799" max="1799" width="0.625" customWidth="1"/>
    <col min="1800" max="1800" width="36.625" customWidth="1"/>
    <col min="1801" max="1801" width="12.25" customWidth="1"/>
    <col min="2049" max="2049" width="0.625" customWidth="1"/>
    <col min="2050" max="2050" width="20.625" customWidth="1"/>
    <col min="2051" max="2051" width="0.625" customWidth="1"/>
    <col min="2052" max="2054" width="11.625" customWidth="1"/>
    <col min="2055" max="2055" width="0.625" customWidth="1"/>
    <col min="2056" max="2056" width="36.625" customWidth="1"/>
    <col min="2057" max="2057" width="12.25" customWidth="1"/>
    <col min="2305" max="2305" width="0.625" customWidth="1"/>
    <col min="2306" max="2306" width="20.625" customWidth="1"/>
    <col min="2307" max="2307" width="0.625" customWidth="1"/>
    <col min="2308" max="2310" width="11.625" customWidth="1"/>
    <col min="2311" max="2311" width="0.625" customWidth="1"/>
    <col min="2312" max="2312" width="36.625" customWidth="1"/>
    <col min="2313" max="2313" width="12.25" customWidth="1"/>
    <col min="2561" max="2561" width="0.625" customWidth="1"/>
    <col min="2562" max="2562" width="20.625" customWidth="1"/>
    <col min="2563" max="2563" width="0.625" customWidth="1"/>
    <col min="2564" max="2566" width="11.625" customWidth="1"/>
    <col min="2567" max="2567" width="0.625" customWidth="1"/>
    <col min="2568" max="2568" width="36.625" customWidth="1"/>
    <col min="2569" max="2569" width="12.25" customWidth="1"/>
    <col min="2817" max="2817" width="0.625" customWidth="1"/>
    <col min="2818" max="2818" width="20.625" customWidth="1"/>
    <col min="2819" max="2819" width="0.625" customWidth="1"/>
    <col min="2820" max="2822" width="11.625" customWidth="1"/>
    <col min="2823" max="2823" width="0.625" customWidth="1"/>
    <col min="2824" max="2824" width="36.625" customWidth="1"/>
    <col min="2825" max="2825" width="12.25" customWidth="1"/>
    <col min="3073" max="3073" width="0.625" customWidth="1"/>
    <col min="3074" max="3074" width="20.625" customWidth="1"/>
    <col min="3075" max="3075" width="0.625" customWidth="1"/>
    <col min="3076" max="3078" width="11.625" customWidth="1"/>
    <col min="3079" max="3079" width="0.625" customWidth="1"/>
    <col min="3080" max="3080" width="36.625" customWidth="1"/>
    <col min="3081" max="3081" width="12.25" customWidth="1"/>
    <col min="3329" max="3329" width="0.625" customWidth="1"/>
    <col min="3330" max="3330" width="20.625" customWidth="1"/>
    <col min="3331" max="3331" width="0.625" customWidth="1"/>
    <col min="3332" max="3334" width="11.625" customWidth="1"/>
    <col min="3335" max="3335" width="0.625" customWidth="1"/>
    <col min="3336" max="3336" width="36.625" customWidth="1"/>
    <col min="3337" max="3337" width="12.25" customWidth="1"/>
    <col min="3585" max="3585" width="0.625" customWidth="1"/>
    <col min="3586" max="3586" width="20.625" customWidth="1"/>
    <col min="3587" max="3587" width="0.625" customWidth="1"/>
    <col min="3588" max="3590" width="11.625" customWidth="1"/>
    <col min="3591" max="3591" width="0.625" customWidth="1"/>
    <col min="3592" max="3592" width="36.625" customWidth="1"/>
    <col min="3593" max="3593" width="12.25" customWidth="1"/>
    <col min="3841" max="3841" width="0.625" customWidth="1"/>
    <col min="3842" max="3842" width="20.625" customWidth="1"/>
    <col min="3843" max="3843" width="0.625" customWidth="1"/>
    <col min="3844" max="3846" width="11.625" customWidth="1"/>
    <col min="3847" max="3847" width="0.625" customWidth="1"/>
    <col min="3848" max="3848" width="36.625" customWidth="1"/>
    <col min="3849" max="3849" width="12.25" customWidth="1"/>
    <col min="4097" max="4097" width="0.625" customWidth="1"/>
    <col min="4098" max="4098" width="20.625" customWidth="1"/>
    <col min="4099" max="4099" width="0.625" customWidth="1"/>
    <col min="4100" max="4102" width="11.625" customWidth="1"/>
    <col min="4103" max="4103" width="0.625" customWidth="1"/>
    <col min="4104" max="4104" width="36.625" customWidth="1"/>
    <col min="4105" max="4105" width="12.25" customWidth="1"/>
    <col min="4353" max="4353" width="0.625" customWidth="1"/>
    <col min="4354" max="4354" width="20.625" customWidth="1"/>
    <col min="4355" max="4355" width="0.625" customWidth="1"/>
    <col min="4356" max="4358" width="11.625" customWidth="1"/>
    <col min="4359" max="4359" width="0.625" customWidth="1"/>
    <col min="4360" max="4360" width="36.625" customWidth="1"/>
    <col min="4361" max="4361" width="12.25" customWidth="1"/>
    <col min="4609" max="4609" width="0.625" customWidth="1"/>
    <col min="4610" max="4610" width="20.625" customWidth="1"/>
    <col min="4611" max="4611" width="0.625" customWidth="1"/>
    <col min="4612" max="4614" width="11.625" customWidth="1"/>
    <col min="4615" max="4615" width="0.625" customWidth="1"/>
    <col min="4616" max="4616" width="36.625" customWidth="1"/>
    <col min="4617" max="4617" width="12.25" customWidth="1"/>
    <col min="4865" max="4865" width="0.625" customWidth="1"/>
    <col min="4866" max="4866" width="20.625" customWidth="1"/>
    <col min="4867" max="4867" width="0.625" customWidth="1"/>
    <col min="4868" max="4870" width="11.625" customWidth="1"/>
    <col min="4871" max="4871" width="0.625" customWidth="1"/>
    <col min="4872" max="4872" width="36.625" customWidth="1"/>
    <col min="4873" max="4873" width="12.25" customWidth="1"/>
    <col min="5121" max="5121" width="0.625" customWidth="1"/>
    <col min="5122" max="5122" width="20.625" customWidth="1"/>
    <col min="5123" max="5123" width="0.625" customWidth="1"/>
    <col min="5124" max="5126" width="11.625" customWidth="1"/>
    <col min="5127" max="5127" width="0.625" customWidth="1"/>
    <col min="5128" max="5128" width="36.625" customWidth="1"/>
    <col min="5129" max="5129" width="12.25" customWidth="1"/>
    <col min="5377" max="5377" width="0.625" customWidth="1"/>
    <col min="5378" max="5378" width="20.625" customWidth="1"/>
    <col min="5379" max="5379" width="0.625" customWidth="1"/>
    <col min="5380" max="5382" width="11.625" customWidth="1"/>
    <col min="5383" max="5383" width="0.625" customWidth="1"/>
    <col min="5384" max="5384" width="36.625" customWidth="1"/>
    <col min="5385" max="5385" width="12.25" customWidth="1"/>
    <col min="5633" max="5633" width="0.625" customWidth="1"/>
    <col min="5634" max="5634" width="20.625" customWidth="1"/>
    <col min="5635" max="5635" width="0.625" customWidth="1"/>
    <col min="5636" max="5638" width="11.625" customWidth="1"/>
    <col min="5639" max="5639" width="0.625" customWidth="1"/>
    <col min="5640" max="5640" width="36.625" customWidth="1"/>
    <col min="5641" max="5641" width="12.25" customWidth="1"/>
    <col min="5889" max="5889" width="0.625" customWidth="1"/>
    <col min="5890" max="5890" width="20.625" customWidth="1"/>
    <col min="5891" max="5891" width="0.625" customWidth="1"/>
    <col min="5892" max="5894" width="11.625" customWidth="1"/>
    <col min="5895" max="5895" width="0.625" customWidth="1"/>
    <col min="5896" max="5896" width="36.625" customWidth="1"/>
    <col min="5897" max="5897" width="12.25" customWidth="1"/>
    <col min="6145" max="6145" width="0.625" customWidth="1"/>
    <col min="6146" max="6146" width="20.625" customWidth="1"/>
    <col min="6147" max="6147" width="0.625" customWidth="1"/>
    <col min="6148" max="6150" width="11.625" customWidth="1"/>
    <col min="6151" max="6151" width="0.625" customWidth="1"/>
    <col min="6152" max="6152" width="36.625" customWidth="1"/>
    <col min="6153" max="6153" width="12.25" customWidth="1"/>
    <col min="6401" max="6401" width="0.625" customWidth="1"/>
    <col min="6402" max="6402" width="20.625" customWidth="1"/>
    <col min="6403" max="6403" width="0.625" customWidth="1"/>
    <col min="6404" max="6406" width="11.625" customWidth="1"/>
    <col min="6407" max="6407" width="0.625" customWidth="1"/>
    <col min="6408" max="6408" width="36.625" customWidth="1"/>
    <col min="6409" max="6409" width="12.25" customWidth="1"/>
    <col min="6657" max="6657" width="0.625" customWidth="1"/>
    <col min="6658" max="6658" width="20.625" customWidth="1"/>
    <col min="6659" max="6659" width="0.625" customWidth="1"/>
    <col min="6660" max="6662" width="11.625" customWidth="1"/>
    <col min="6663" max="6663" width="0.625" customWidth="1"/>
    <col min="6664" max="6664" width="36.625" customWidth="1"/>
    <col min="6665" max="6665" width="12.25" customWidth="1"/>
    <col min="6913" max="6913" width="0.625" customWidth="1"/>
    <col min="6914" max="6914" width="20.625" customWidth="1"/>
    <col min="6915" max="6915" width="0.625" customWidth="1"/>
    <col min="6916" max="6918" width="11.625" customWidth="1"/>
    <col min="6919" max="6919" width="0.625" customWidth="1"/>
    <col min="6920" max="6920" width="36.625" customWidth="1"/>
    <col min="6921" max="6921" width="12.25" customWidth="1"/>
    <col min="7169" max="7169" width="0.625" customWidth="1"/>
    <col min="7170" max="7170" width="20.625" customWidth="1"/>
    <col min="7171" max="7171" width="0.625" customWidth="1"/>
    <col min="7172" max="7174" width="11.625" customWidth="1"/>
    <col min="7175" max="7175" width="0.625" customWidth="1"/>
    <col min="7176" max="7176" width="36.625" customWidth="1"/>
    <col min="7177" max="7177" width="12.25" customWidth="1"/>
    <col min="7425" max="7425" width="0.625" customWidth="1"/>
    <col min="7426" max="7426" width="20.625" customWidth="1"/>
    <col min="7427" max="7427" width="0.625" customWidth="1"/>
    <col min="7428" max="7430" width="11.625" customWidth="1"/>
    <col min="7431" max="7431" width="0.625" customWidth="1"/>
    <col min="7432" max="7432" width="36.625" customWidth="1"/>
    <col min="7433" max="7433" width="12.25" customWidth="1"/>
    <col min="7681" max="7681" width="0.625" customWidth="1"/>
    <col min="7682" max="7682" width="20.625" customWidth="1"/>
    <col min="7683" max="7683" width="0.625" customWidth="1"/>
    <col min="7684" max="7686" width="11.625" customWidth="1"/>
    <col min="7687" max="7687" width="0.625" customWidth="1"/>
    <col min="7688" max="7688" width="36.625" customWidth="1"/>
    <col min="7689" max="7689" width="12.25" customWidth="1"/>
    <col min="7937" max="7937" width="0.625" customWidth="1"/>
    <col min="7938" max="7938" width="20.625" customWidth="1"/>
    <col min="7939" max="7939" width="0.625" customWidth="1"/>
    <col min="7940" max="7942" width="11.625" customWidth="1"/>
    <col min="7943" max="7943" width="0.625" customWidth="1"/>
    <col min="7944" max="7944" width="36.625" customWidth="1"/>
    <col min="7945" max="7945" width="12.25" customWidth="1"/>
    <col min="8193" max="8193" width="0.625" customWidth="1"/>
    <col min="8194" max="8194" width="20.625" customWidth="1"/>
    <col min="8195" max="8195" width="0.625" customWidth="1"/>
    <col min="8196" max="8198" width="11.625" customWidth="1"/>
    <col min="8199" max="8199" width="0.625" customWidth="1"/>
    <col min="8200" max="8200" width="36.625" customWidth="1"/>
    <col min="8201" max="8201" width="12.25" customWidth="1"/>
    <col min="8449" max="8449" width="0.625" customWidth="1"/>
    <col min="8450" max="8450" width="20.625" customWidth="1"/>
    <col min="8451" max="8451" width="0.625" customWidth="1"/>
    <col min="8452" max="8454" width="11.625" customWidth="1"/>
    <col min="8455" max="8455" width="0.625" customWidth="1"/>
    <col min="8456" max="8456" width="36.625" customWidth="1"/>
    <col min="8457" max="8457" width="12.25" customWidth="1"/>
    <col min="8705" max="8705" width="0.625" customWidth="1"/>
    <col min="8706" max="8706" width="20.625" customWidth="1"/>
    <col min="8707" max="8707" width="0.625" customWidth="1"/>
    <col min="8708" max="8710" width="11.625" customWidth="1"/>
    <col min="8711" max="8711" width="0.625" customWidth="1"/>
    <col min="8712" max="8712" width="36.625" customWidth="1"/>
    <col min="8713" max="8713" width="12.25" customWidth="1"/>
    <col min="8961" max="8961" width="0.625" customWidth="1"/>
    <col min="8962" max="8962" width="20.625" customWidth="1"/>
    <col min="8963" max="8963" width="0.625" customWidth="1"/>
    <col min="8964" max="8966" width="11.625" customWidth="1"/>
    <col min="8967" max="8967" width="0.625" customWidth="1"/>
    <col min="8968" max="8968" width="36.625" customWidth="1"/>
    <col min="8969" max="8969" width="12.25" customWidth="1"/>
    <col min="9217" max="9217" width="0.625" customWidth="1"/>
    <col min="9218" max="9218" width="20.625" customWidth="1"/>
    <col min="9219" max="9219" width="0.625" customWidth="1"/>
    <col min="9220" max="9222" width="11.625" customWidth="1"/>
    <col min="9223" max="9223" width="0.625" customWidth="1"/>
    <col min="9224" max="9224" width="36.625" customWidth="1"/>
    <col min="9225" max="9225" width="12.25" customWidth="1"/>
    <col min="9473" max="9473" width="0.625" customWidth="1"/>
    <col min="9474" max="9474" width="20.625" customWidth="1"/>
    <col min="9475" max="9475" width="0.625" customWidth="1"/>
    <col min="9476" max="9478" width="11.625" customWidth="1"/>
    <col min="9479" max="9479" width="0.625" customWidth="1"/>
    <col min="9480" max="9480" width="36.625" customWidth="1"/>
    <col min="9481" max="9481" width="12.25" customWidth="1"/>
    <col min="9729" max="9729" width="0.625" customWidth="1"/>
    <col min="9730" max="9730" width="20.625" customWidth="1"/>
    <col min="9731" max="9731" width="0.625" customWidth="1"/>
    <col min="9732" max="9734" width="11.625" customWidth="1"/>
    <col min="9735" max="9735" width="0.625" customWidth="1"/>
    <col min="9736" max="9736" width="36.625" customWidth="1"/>
    <col min="9737" max="9737" width="12.25" customWidth="1"/>
    <col min="9985" max="9985" width="0.625" customWidth="1"/>
    <col min="9986" max="9986" width="20.625" customWidth="1"/>
    <col min="9987" max="9987" width="0.625" customWidth="1"/>
    <col min="9988" max="9990" width="11.625" customWidth="1"/>
    <col min="9991" max="9991" width="0.625" customWidth="1"/>
    <col min="9992" max="9992" width="36.625" customWidth="1"/>
    <col min="9993" max="9993" width="12.25" customWidth="1"/>
    <col min="10241" max="10241" width="0.625" customWidth="1"/>
    <col min="10242" max="10242" width="20.625" customWidth="1"/>
    <col min="10243" max="10243" width="0.625" customWidth="1"/>
    <col min="10244" max="10246" width="11.625" customWidth="1"/>
    <col min="10247" max="10247" width="0.625" customWidth="1"/>
    <col min="10248" max="10248" width="36.625" customWidth="1"/>
    <col min="10249" max="10249" width="12.25" customWidth="1"/>
    <col min="10497" max="10497" width="0.625" customWidth="1"/>
    <col min="10498" max="10498" width="20.625" customWidth="1"/>
    <col min="10499" max="10499" width="0.625" customWidth="1"/>
    <col min="10500" max="10502" width="11.625" customWidth="1"/>
    <col min="10503" max="10503" width="0.625" customWidth="1"/>
    <col min="10504" max="10504" width="36.625" customWidth="1"/>
    <col min="10505" max="10505" width="12.25" customWidth="1"/>
    <col min="10753" max="10753" width="0.625" customWidth="1"/>
    <col min="10754" max="10754" width="20.625" customWidth="1"/>
    <col min="10755" max="10755" width="0.625" customWidth="1"/>
    <col min="10756" max="10758" width="11.625" customWidth="1"/>
    <col min="10759" max="10759" width="0.625" customWidth="1"/>
    <col min="10760" max="10760" width="36.625" customWidth="1"/>
    <col min="10761" max="10761" width="12.25" customWidth="1"/>
    <col min="11009" max="11009" width="0.625" customWidth="1"/>
    <col min="11010" max="11010" width="20.625" customWidth="1"/>
    <col min="11011" max="11011" width="0.625" customWidth="1"/>
    <col min="11012" max="11014" width="11.625" customWidth="1"/>
    <col min="11015" max="11015" width="0.625" customWidth="1"/>
    <col min="11016" max="11016" width="36.625" customWidth="1"/>
    <col min="11017" max="11017" width="12.25" customWidth="1"/>
    <col min="11265" max="11265" width="0.625" customWidth="1"/>
    <col min="11266" max="11266" width="20.625" customWidth="1"/>
    <col min="11267" max="11267" width="0.625" customWidth="1"/>
    <col min="11268" max="11270" width="11.625" customWidth="1"/>
    <col min="11271" max="11271" width="0.625" customWidth="1"/>
    <col min="11272" max="11272" width="36.625" customWidth="1"/>
    <col min="11273" max="11273" width="12.25" customWidth="1"/>
    <col min="11521" max="11521" width="0.625" customWidth="1"/>
    <col min="11522" max="11522" width="20.625" customWidth="1"/>
    <col min="11523" max="11523" width="0.625" customWidth="1"/>
    <col min="11524" max="11526" width="11.625" customWidth="1"/>
    <col min="11527" max="11527" width="0.625" customWidth="1"/>
    <col min="11528" max="11528" width="36.625" customWidth="1"/>
    <col min="11529" max="11529" width="12.25" customWidth="1"/>
    <col min="11777" max="11777" width="0.625" customWidth="1"/>
    <col min="11778" max="11778" width="20.625" customWidth="1"/>
    <col min="11779" max="11779" width="0.625" customWidth="1"/>
    <col min="11780" max="11782" width="11.625" customWidth="1"/>
    <col min="11783" max="11783" width="0.625" customWidth="1"/>
    <col min="11784" max="11784" width="36.625" customWidth="1"/>
    <col min="11785" max="11785" width="12.25" customWidth="1"/>
    <col min="12033" max="12033" width="0.625" customWidth="1"/>
    <col min="12034" max="12034" width="20.625" customWidth="1"/>
    <col min="12035" max="12035" width="0.625" customWidth="1"/>
    <col min="12036" max="12038" width="11.625" customWidth="1"/>
    <col min="12039" max="12039" width="0.625" customWidth="1"/>
    <col min="12040" max="12040" width="36.625" customWidth="1"/>
    <col min="12041" max="12041" width="12.25" customWidth="1"/>
    <col min="12289" max="12289" width="0.625" customWidth="1"/>
    <col min="12290" max="12290" width="20.625" customWidth="1"/>
    <col min="12291" max="12291" width="0.625" customWidth="1"/>
    <col min="12292" max="12294" width="11.625" customWidth="1"/>
    <col min="12295" max="12295" width="0.625" customWidth="1"/>
    <col min="12296" max="12296" width="36.625" customWidth="1"/>
    <col min="12297" max="12297" width="12.25" customWidth="1"/>
    <col min="12545" max="12545" width="0.625" customWidth="1"/>
    <col min="12546" max="12546" width="20.625" customWidth="1"/>
    <col min="12547" max="12547" width="0.625" customWidth="1"/>
    <col min="12548" max="12550" width="11.625" customWidth="1"/>
    <col min="12551" max="12551" width="0.625" customWidth="1"/>
    <col min="12552" max="12552" width="36.625" customWidth="1"/>
    <col min="12553" max="12553" width="12.25" customWidth="1"/>
    <col min="12801" max="12801" width="0.625" customWidth="1"/>
    <col min="12802" max="12802" width="20.625" customWidth="1"/>
    <col min="12803" max="12803" width="0.625" customWidth="1"/>
    <col min="12804" max="12806" width="11.625" customWidth="1"/>
    <col min="12807" max="12807" width="0.625" customWidth="1"/>
    <col min="12808" max="12808" width="36.625" customWidth="1"/>
    <col min="12809" max="12809" width="12.25" customWidth="1"/>
    <col min="13057" max="13057" width="0.625" customWidth="1"/>
    <col min="13058" max="13058" width="20.625" customWidth="1"/>
    <col min="13059" max="13059" width="0.625" customWidth="1"/>
    <col min="13060" max="13062" width="11.625" customWidth="1"/>
    <col min="13063" max="13063" width="0.625" customWidth="1"/>
    <col min="13064" max="13064" width="36.625" customWidth="1"/>
    <col min="13065" max="13065" width="12.25" customWidth="1"/>
    <col min="13313" max="13313" width="0.625" customWidth="1"/>
    <col min="13314" max="13314" width="20.625" customWidth="1"/>
    <col min="13315" max="13315" width="0.625" customWidth="1"/>
    <col min="13316" max="13318" width="11.625" customWidth="1"/>
    <col min="13319" max="13319" width="0.625" customWidth="1"/>
    <col min="13320" max="13320" width="36.625" customWidth="1"/>
    <col min="13321" max="13321" width="12.25" customWidth="1"/>
    <col min="13569" max="13569" width="0.625" customWidth="1"/>
    <col min="13570" max="13570" width="20.625" customWidth="1"/>
    <col min="13571" max="13571" width="0.625" customWidth="1"/>
    <col min="13572" max="13574" width="11.625" customWidth="1"/>
    <col min="13575" max="13575" width="0.625" customWidth="1"/>
    <col min="13576" max="13576" width="36.625" customWidth="1"/>
    <col min="13577" max="13577" width="12.25" customWidth="1"/>
    <col min="13825" max="13825" width="0.625" customWidth="1"/>
    <col min="13826" max="13826" width="20.625" customWidth="1"/>
    <col min="13827" max="13827" width="0.625" customWidth="1"/>
    <col min="13828" max="13830" width="11.625" customWidth="1"/>
    <col min="13831" max="13831" width="0.625" customWidth="1"/>
    <col min="13832" max="13832" width="36.625" customWidth="1"/>
    <col min="13833" max="13833" width="12.25" customWidth="1"/>
    <col min="14081" max="14081" width="0.625" customWidth="1"/>
    <col min="14082" max="14082" width="20.625" customWidth="1"/>
    <col min="14083" max="14083" width="0.625" customWidth="1"/>
    <col min="14084" max="14086" width="11.625" customWidth="1"/>
    <col min="14087" max="14087" width="0.625" customWidth="1"/>
    <col min="14088" max="14088" width="36.625" customWidth="1"/>
    <col min="14089" max="14089" width="12.25" customWidth="1"/>
    <col min="14337" max="14337" width="0.625" customWidth="1"/>
    <col min="14338" max="14338" width="20.625" customWidth="1"/>
    <col min="14339" max="14339" width="0.625" customWidth="1"/>
    <col min="14340" max="14342" width="11.625" customWidth="1"/>
    <col min="14343" max="14343" width="0.625" customWidth="1"/>
    <col min="14344" max="14344" width="36.625" customWidth="1"/>
    <col min="14345" max="14345" width="12.25" customWidth="1"/>
    <col min="14593" max="14593" width="0.625" customWidth="1"/>
    <col min="14594" max="14594" width="20.625" customWidth="1"/>
    <col min="14595" max="14595" width="0.625" customWidth="1"/>
    <col min="14596" max="14598" width="11.625" customWidth="1"/>
    <col min="14599" max="14599" width="0.625" customWidth="1"/>
    <col min="14600" max="14600" width="36.625" customWidth="1"/>
    <col min="14601" max="14601" width="12.25" customWidth="1"/>
    <col min="14849" max="14849" width="0.625" customWidth="1"/>
    <col min="14850" max="14850" width="20.625" customWidth="1"/>
    <col min="14851" max="14851" width="0.625" customWidth="1"/>
    <col min="14852" max="14854" width="11.625" customWidth="1"/>
    <col min="14855" max="14855" width="0.625" customWidth="1"/>
    <col min="14856" max="14856" width="36.625" customWidth="1"/>
    <col min="14857" max="14857" width="12.25" customWidth="1"/>
    <col min="15105" max="15105" width="0.625" customWidth="1"/>
    <col min="15106" max="15106" width="20.625" customWidth="1"/>
    <col min="15107" max="15107" width="0.625" customWidth="1"/>
    <col min="15108" max="15110" width="11.625" customWidth="1"/>
    <col min="15111" max="15111" width="0.625" customWidth="1"/>
    <col min="15112" max="15112" width="36.625" customWidth="1"/>
    <col min="15113" max="15113" width="12.25" customWidth="1"/>
    <col min="15361" max="15361" width="0.625" customWidth="1"/>
    <col min="15362" max="15362" width="20.625" customWidth="1"/>
    <col min="15363" max="15363" width="0.625" customWidth="1"/>
    <col min="15364" max="15366" width="11.625" customWidth="1"/>
    <col min="15367" max="15367" width="0.625" customWidth="1"/>
    <col min="15368" max="15368" width="36.625" customWidth="1"/>
    <col min="15369" max="15369" width="12.25" customWidth="1"/>
    <col min="15617" max="15617" width="0.625" customWidth="1"/>
    <col min="15618" max="15618" width="20.625" customWidth="1"/>
    <col min="15619" max="15619" width="0.625" customWidth="1"/>
    <col min="15620" max="15622" width="11.625" customWidth="1"/>
    <col min="15623" max="15623" width="0.625" customWidth="1"/>
    <col min="15624" max="15624" width="36.625" customWidth="1"/>
    <col min="15625" max="15625" width="12.25" customWidth="1"/>
    <col min="15873" max="15873" width="0.625" customWidth="1"/>
    <col min="15874" max="15874" width="20.625" customWidth="1"/>
    <col min="15875" max="15875" width="0.625" customWidth="1"/>
    <col min="15876" max="15878" width="11.625" customWidth="1"/>
    <col min="15879" max="15879" width="0.625" customWidth="1"/>
    <col min="15880" max="15880" width="36.625" customWidth="1"/>
    <col min="15881" max="15881" width="12.25" customWidth="1"/>
    <col min="16129" max="16129" width="0.625" customWidth="1"/>
    <col min="16130" max="16130" width="20.625" customWidth="1"/>
    <col min="16131" max="16131" width="0.625" customWidth="1"/>
    <col min="16132" max="16134" width="11.625" customWidth="1"/>
    <col min="16135" max="16135" width="0.625" customWidth="1"/>
    <col min="16136" max="16136" width="36.625" customWidth="1"/>
    <col min="16137" max="16137" width="12.25" customWidth="1"/>
  </cols>
  <sheetData>
    <row r="1" spans="1:9" ht="14.25" x14ac:dyDescent="0.15">
      <c r="A1" s="1" t="s">
        <v>0</v>
      </c>
      <c r="B1" s="2"/>
    </row>
    <row r="2" spans="1:9" ht="14.25" customHeight="1" x14ac:dyDescent="0.15"/>
    <row r="3" spans="1:9" ht="20.25" customHeight="1" x14ac:dyDescent="0.15">
      <c r="A3" s="3" t="s">
        <v>1</v>
      </c>
      <c r="B3" s="3"/>
      <c r="C3" s="3"/>
      <c r="D3" s="3"/>
      <c r="E3" s="3"/>
      <c r="F3" s="3"/>
      <c r="G3" s="3"/>
      <c r="H3" s="3"/>
    </row>
    <row r="4" spans="1:9" ht="15" customHeight="1" x14ac:dyDescent="0.15">
      <c r="A4" s="4"/>
      <c r="B4" s="4"/>
      <c r="C4" s="4"/>
      <c r="D4" s="4"/>
      <c r="E4" s="4"/>
      <c r="F4" s="4"/>
      <c r="G4" s="4"/>
      <c r="H4" s="4"/>
    </row>
    <row r="5" spans="1:9" ht="15" customHeight="1" x14ac:dyDescent="0.15">
      <c r="A5" s="4"/>
      <c r="B5" s="4"/>
      <c r="C5" s="4"/>
      <c r="D5" s="4"/>
      <c r="E5" s="4"/>
      <c r="F5" s="4"/>
      <c r="G5" s="4"/>
      <c r="H5" s="5" t="s">
        <v>2</v>
      </c>
    </row>
    <row r="6" spans="1:9" ht="12" customHeight="1" x14ac:dyDescent="0.15">
      <c r="A6" s="4"/>
      <c r="B6" s="4"/>
      <c r="C6" s="4"/>
      <c r="D6" s="4"/>
      <c r="E6" s="4"/>
      <c r="F6" s="4"/>
      <c r="G6" s="4"/>
      <c r="H6" s="5"/>
    </row>
    <row r="7" spans="1:9" ht="15" customHeight="1" x14ac:dyDescent="0.15">
      <c r="A7" s="4"/>
      <c r="B7" s="4"/>
      <c r="C7" s="4"/>
      <c r="D7" s="4"/>
      <c r="E7" s="4"/>
      <c r="F7" s="4"/>
      <c r="G7" s="4"/>
      <c r="H7" s="6" t="s">
        <v>3</v>
      </c>
      <c r="I7" s="7"/>
    </row>
    <row r="8" spans="1:9" ht="17.100000000000001" customHeight="1" x14ac:dyDescent="0.15">
      <c r="A8" s="8" t="s">
        <v>4</v>
      </c>
      <c r="B8" s="9"/>
      <c r="C8" s="9"/>
      <c r="D8" s="9"/>
      <c r="E8" s="9"/>
      <c r="F8" s="9"/>
      <c r="G8" s="9"/>
      <c r="H8" s="10"/>
      <c r="I8" s="7"/>
    </row>
    <row r="9" spans="1:9" ht="17.100000000000001" customHeight="1" x14ac:dyDescent="0.15">
      <c r="A9" s="11" t="s">
        <v>5</v>
      </c>
      <c r="B9" s="12"/>
      <c r="C9" s="13"/>
      <c r="D9" s="14" t="s">
        <v>6</v>
      </c>
      <c r="E9" s="14" t="s">
        <v>7</v>
      </c>
      <c r="F9" s="14" t="s">
        <v>8</v>
      </c>
      <c r="G9" s="11" t="s">
        <v>9</v>
      </c>
      <c r="H9" s="13"/>
      <c r="I9" s="7"/>
    </row>
    <row r="10" spans="1:9" ht="17.100000000000001" customHeight="1" x14ac:dyDescent="0.15">
      <c r="A10" s="15"/>
      <c r="B10" s="16" t="s">
        <v>10</v>
      </c>
      <c r="C10" s="17"/>
      <c r="D10" s="18">
        <v>31344110</v>
      </c>
      <c r="E10" s="19">
        <v>31938240</v>
      </c>
      <c r="F10" s="20">
        <f>D10-E10</f>
        <v>-594130</v>
      </c>
      <c r="G10" s="21" t="s">
        <v>11</v>
      </c>
      <c r="H10" s="22"/>
      <c r="I10" s="7"/>
    </row>
    <row r="11" spans="1:9" ht="17.100000000000001" customHeight="1" x14ac:dyDescent="0.15">
      <c r="A11" s="15"/>
      <c r="B11" s="16" t="s">
        <v>12</v>
      </c>
      <c r="C11" s="17"/>
      <c r="D11" s="18">
        <v>1385000</v>
      </c>
      <c r="E11" s="19">
        <v>1393000</v>
      </c>
      <c r="F11" s="20">
        <f>D11-E11</f>
        <v>-8000</v>
      </c>
      <c r="G11" s="21" t="s">
        <v>13</v>
      </c>
      <c r="H11" s="22"/>
      <c r="I11" s="7"/>
    </row>
    <row r="12" spans="1:9" ht="17.100000000000001" customHeight="1" x14ac:dyDescent="0.15">
      <c r="A12" s="23"/>
      <c r="B12" s="24" t="s">
        <v>14</v>
      </c>
      <c r="C12" s="25"/>
      <c r="D12" s="26">
        <v>86000</v>
      </c>
      <c r="E12" s="27">
        <v>72000</v>
      </c>
      <c r="F12" s="20">
        <f>D12-E12</f>
        <v>14000</v>
      </c>
      <c r="G12" s="28" t="s">
        <v>15</v>
      </c>
      <c r="H12" s="29"/>
      <c r="I12" s="7"/>
    </row>
    <row r="13" spans="1:9" ht="17.100000000000001" customHeight="1" x14ac:dyDescent="0.15">
      <c r="A13" s="23"/>
      <c r="B13" s="24" t="s">
        <v>16</v>
      </c>
      <c r="C13" s="25"/>
      <c r="D13" s="26"/>
      <c r="E13" s="27">
        <v>0</v>
      </c>
      <c r="F13" s="20">
        <f>D13-E13</f>
        <v>0</v>
      </c>
      <c r="G13" s="30"/>
      <c r="H13" s="31"/>
      <c r="I13" s="7"/>
    </row>
    <row r="14" spans="1:9" ht="17.100000000000001" customHeight="1" thickBot="1" x14ac:dyDescent="0.2">
      <c r="A14" s="23"/>
      <c r="B14" s="24" t="s">
        <v>17</v>
      </c>
      <c r="C14" s="25"/>
      <c r="D14" s="26">
        <v>10000</v>
      </c>
      <c r="E14" s="27">
        <v>10000</v>
      </c>
      <c r="F14" s="20">
        <f>D14-E14</f>
        <v>0</v>
      </c>
      <c r="G14" s="32"/>
      <c r="H14" s="25" t="s">
        <v>18</v>
      </c>
      <c r="I14" s="7"/>
    </row>
    <row r="15" spans="1:9" ht="17.100000000000001" customHeight="1" thickTop="1" thickBot="1" x14ac:dyDescent="0.2">
      <c r="A15" s="33"/>
      <c r="B15" s="34" t="s">
        <v>19</v>
      </c>
      <c r="C15" s="35"/>
      <c r="D15" s="36">
        <f>SUM(D10:D14)</f>
        <v>32825110</v>
      </c>
      <c r="E15" s="37">
        <f>SUM(E10:E14)</f>
        <v>33413240</v>
      </c>
      <c r="F15" s="38">
        <f>SUM(F10:F14)</f>
        <v>-588130</v>
      </c>
      <c r="G15" s="39"/>
      <c r="H15" s="40"/>
      <c r="I15" s="7"/>
    </row>
    <row r="16" spans="1:9" ht="17.100000000000001" customHeight="1" thickBot="1" x14ac:dyDescent="0.2">
      <c r="A16" s="41"/>
      <c r="B16" s="42" t="s">
        <v>20</v>
      </c>
      <c r="C16" s="43"/>
      <c r="D16" s="44">
        <v>112</v>
      </c>
      <c r="E16" s="45">
        <v>85</v>
      </c>
      <c r="F16" s="20">
        <f>D16-E16</f>
        <v>27</v>
      </c>
      <c r="G16" s="46"/>
      <c r="H16" s="43" t="s">
        <v>21</v>
      </c>
      <c r="I16" s="7"/>
    </row>
    <row r="17" spans="1:9" ht="17.100000000000001" customHeight="1" thickTop="1" thickBot="1" x14ac:dyDescent="0.2">
      <c r="A17" s="33"/>
      <c r="B17" s="34" t="s">
        <v>19</v>
      </c>
      <c r="C17" s="35"/>
      <c r="D17" s="36">
        <f>SUM(D16)</f>
        <v>112</v>
      </c>
      <c r="E17" s="37">
        <f>SUM(E16)</f>
        <v>85</v>
      </c>
      <c r="F17" s="38">
        <f>SUM(F16)</f>
        <v>27</v>
      </c>
      <c r="G17" s="39"/>
      <c r="H17" s="40"/>
      <c r="I17" s="7"/>
    </row>
    <row r="18" spans="1:9" ht="17.100000000000001" customHeight="1" thickBot="1" x14ac:dyDescent="0.2">
      <c r="A18" s="47"/>
      <c r="B18" s="42" t="s">
        <v>22</v>
      </c>
      <c r="C18" s="48"/>
      <c r="D18" s="49">
        <v>2885852</v>
      </c>
      <c r="E18" s="43">
        <v>3229678</v>
      </c>
      <c r="F18" s="50">
        <f>D18-E18</f>
        <v>-343826</v>
      </c>
      <c r="G18" s="46"/>
      <c r="H18" s="43"/>
      <c r="I18" s="7"/>
    </row>
    <row r="19" spans="1:9" ht="17.100000000000001" customHeight="1" thickTop="1" x14ac:dyDescent="0.15">
      <c r="A19" s="51"/>
      <c r="B19" s="52" t="s">
        <v>23</v>
      </c>
      <c r="C19" s="53"/>
      <c r="D19" s="54">
        <f>D15+D17+D18</f>
        <v>35711074</v>
      </c>
      <c r="E19" s="54">
        <f>E15+E17+E18</f>
        <v>36643003</v>
      </c>
      <c r="F19" s="55">
        <f>F15+F17+F18</f>
        <v>-931929</v>
      </c>
      <c r="G19" s="56"/>
      <c r="H19" s="54"/>
      <c r="I19" s="7"/>
    </row>
    <row r="20" spans="1:9" ht="17.100000000000001" customHeight="1" x14ac:dyDescent="0.15">
      <c r="A20" s="57"/>
      <c r="B20" s="57"/>
      <c r="C20" s="57"/>
      <c r="D20" s="57"/>
      <c r="E20" s="57"/>
      <c r="F20" s="57"/>
      <c r="G20" s="57"/>
      <c r="H20" s="57"/>
      <c r="I20" s="7"/>
    </row>
    <row r="21" spans="1:9" ht="17.100000000000001" customHeight="1" x14ac:dyDescent="0.15">
      <c r="A21" s="8" t="s">
        <v>24</v>
      </c>
      <c r="B21" s="9"/>
      <c r="C21" s="9"/>
      <c r="D21" s="9"/>
      <c r="E21" s="9"/>
      <c r="F21" s="9"/>
      <c r="G21" s="9"/>
      <c r="H21" s="10"/>
      <c r="I21" s="7"/>
    </row>
    <row r="22" spans="1:9" ht="17.100000000000001" customHeight="1" x14ac:dyDescent="0.15">
      <c r="A22" s="58" t="s">
        <v>5</v>
      </c>
      <c r="B22" s="59"/>
      <c r="C22" s="60"/>
      <c r="D22" s="14" t="s">
        <v>6</v>
      </c>
      <c r="E22" s="14" t="s">
        <v>7</v>
      </c>
      <c r="F22" s="14" t="s">
        <v>8</v>
      </c>
      <c r="G22" s="11" t="s">
        <v>9</v>
      </c>
      <c r="H22" s="13"/>
      <c r="I22" s="7"/>
    </row>
    <row r="23" spans="1:9" ht="17.100000000000001" customHeight="1" x14ac:dyDescent="0.15">
      <c r="A23" s="15"/>
      <c r="B23" s="16" t="s">
        <v>25</v>
      </c>
      <c r="C23" s="17"/>
      <c r="D23" s="19">
        <v>50000</v>
      </c>
      <c r="E23" s="19">
        <f>50000*1.01</f>
        <v>50500</v>
      </c>
      <c r="F23" s="20">
        <f>D23-E23</f>
        <v>-500</v>
      </c>
      <c r="G23" s="61"/>
      <c r="H23" s="17" t="s">
        <v>26</v>
      </c>
      <c r="I23" s="7"/>
    </row>
    <row r="24" spans="1:9" ht="17.100000000000001" customHeight="1" x14ac:dyDescent="0.15">
      <c r="A24" s="15"/>
      <c r="B24" s="16" t="s">
        <v>27</v>
      </c>
      <c r="C24" s="17"/>
      <c r="D24" s="19">
        <v>2820000</v>
      </c>
      <c r="E24" s="19">
        <f>2850000*1.01</f>
        <v>2878500</v>
      </c>
      <c r="F24" s="20">
        <f t="shared" ref="F24:F44" si="0">D24-E24</f>
        <v>-58500</v>
      </c>
      <c r="G24" s="61"/>
      <c r="H24" s="17" t="s">
        <v>28</v>
      </c>
      <c r="I24" s="7"/>
    </row>
    <row r="25" spans="1:9" ht="17.100000000000001" customHeight="1" x14ac:dyDescent="0.15">
      <c r="A25" s="15"/>
      <c r="B25" s="16" t="s">
        <v>29</v>
      </c>
      <c r="C25" s="17"/>
      <c r="D25" s="19">
        <f>400000*1.02</f>
        <v>408000</v>
      </c>
      <c r="E25" s="19">
        <f>400000*1.01</f>
        <v>404000</v>
      </c>
      <c r="F25" s="20">
        <f t="shared" si="0"/>
        <v>4000</v>
      </c>
      <c r="G25" s="61"/>
      <c r="H25" s="17" t="s">
        <v>30</v>
      </c>
      <c r="I25" s="7"/>
    </row>
    <row r="26" spans="1:9" ht="17.100000000000001" customHeight="1" x14ac:dyDescent="0.15">
      <c r="A26" s="15"/>
      <c r="B26" s="16" t="s">
        <v>31</v>
      </c>
      <c r="C26" s="17"/>
      <c r="D26" s="19">
        <f>1100000*1.02</f>
        <v>1122000</v>
      </c>
      <c r="E26" s="19">
        <f>1100000*1.01</f>
        <v>1111000</v>
      </c>
      <c r="F26" s="20">
        <f t="shared" si="0"/>
        <v>11000</v>
      </c>
      <c r="G26" s="61"/>
      <c r="H26" s="17" t="s">
        <v>32</v>
      </c>
    </row>
    <row r="27" spans="1:9" ht="17.100000000000001" customHeight="1" x14ac:dyDescent="0.15">
      <c r="A27" s="15"/>
      <c r="B27" s="16" t="s">
        <v>33</v>
      </c>
      <c r="C27" s="17"/>
      <c r="D27" s="18">
        <v>12600000</v>
      </c>
      <c r="E27" s="19">
        <v>12000000</v>
      </c>
      <c r="F27" s="20">
        <f t="shared" si="0"/>
        <v>600000</v>
      </c>
      <c r="G27" s="61"/>
      <c r="H27" s="62" t="s">
        <v>34</v>
      </c>
    </row>
    <row r="28" spans="1:9" ht="17.100000000000001" customHeight="1" x14ac:dyDescent="0.15">
      <c r="A28" s="15"/>
      <c r="B28" s="16" t="s">
        <v>35</v>
      </c>
      <c r="C28" s="17"/>
      <c r="D28" s="19">
        <f>500000*1.02</f>
        <v>510000</v>
      </c>
      <c r="E28" s="19">
        <f>500000*1.01</f>
        <v>505000</v>
      </c>
      <c r="F28" s="20">
        <f t="shared" si="0"/>
        <v>5000</v>
      </c>
      <c r="G28" s="61"/>
      <c r="H28" s="17" t="s">
        <v>36</v>
      </c>
    </row>
    <row r="29" spans="1:9" ht="17.100000000000001" customHeight="1" x14ac:dyDescent="0.15">
      <c r="A29" s="15"/>
      <c r="B29" s="16" t="s">
        <v>37</v>
      </c>
      <c r="C29" s="17"/>
      <c r="D29" s="19">
        <f>1800000*1.02</f>
        <v>1836000</v>
      </c>
      <c r="E29" s="19">
        <f>1800000*1.01</f>
        <v>1818000</v>
      </c>
      <c r="F29" s="20">
        <f t="shared" si="0"/>
        <v>18000</v>
      </c>
      <c r="G29" s="61"/>
      <c r="H29" s="17" t="s">
        <v>38</v>
      </c>
    </row>
    <row r="30" spans="1:9" ht="17.100000000000001" customHeight="1" x14ac:dyDescent="0.15">
      <c r="A30" s="15"/>
      <c r="B30" s="16" t="s">
        <v>39</v>
      </c>
      <c r="C30" s="17"/>
      <c r="D30" s="19">
        <v>40800</v>
      </c>
      <c r="E30" s="19">
        <f>40000*1.01</f>
        <v>40400</v>
      </c>
      <c r="F30" s="20">
        <f t="shared" si="0"/>
        <v>400</v>
      </c>
      <c r="G30" s="32"/>
      <c r="H30" s="25" t="s">
        <v>40</v>
      </c>
      <c r="I30" s="63"/>
    </row>
    <row r="31" spans="1:9" ht="17.100000000000001" customHeight="1" x14ac:dyDescent="0.15">
      <c r="A31" s="15"/>
      <c r="B31" s="16" t="s">
        <v>41</v>
      </c>
      <c r="C31" s="17"/>
      <c r="D31" s="19">
        <v>50000</v>
      </c>
      <c r="E31" s="19">
        <f>150000*1.01</f>
        <v>151500</v>
      </c>
      <c r="F31" s="20">
        <f t="shared" si="0"/>
        <v>-101500</v>
      </c>
      <c r="G31" s="61"/>
      <c r="H31" s="17" t="s">
        <v>42</v>
      </c>
    </row>
    <row r="32" spans="1:9" ht="17.100000000000001" customHeight="1" x14ac:dyDescent="0.15">
      <c r="A32" s="15"/>
      <c r="B32" s="16" t="s">
        <v>43</v>
      </c>
      <c r="C32" s="17"/>
      <c r="D32" s="19">
        <v>100000</v>
      </c>
      <c r="E32" s="19">
        <f>150000*1.01</f>
        <v>151500</v>
      </c>
      <c r="F32" s="20">
        <f t="shared" si="0"/>
        <v>-51500</v>
      </c>
      <c r="G32" s="61"/>
      <c r="H32" s="17" t="s">
        <v>44</v>
      </c>
    </row>
    <row r="33" spans="1:8" ht="17.100000000000001" customHeight="1" x14ac:dyDescent="0.15">
      <c r="A33" s="15"/>
      <c r="B33" s="16" t="s">
        <v>45</v>
      </c>
      <c r="C33" s="17"/>
      <c r="D33" s="19">
        <f>1900000*1.02</f>
        <v>1938000</v>
      </c>
      <c r="E33" s="19">
        <f>1900000*1.01</f>
        <v>1919000</v>
      </c>
      <c r="F33" s="20">
        <f t="shared" si="0"/>
        <v>19000</v>
      </c>
      <c r="G33" s="61"/>
      <c r="H33" s="17" t="s">
        <v>46</v>
      </c>
    </row>
    <row r="34" spans="1:8" ht="17.100000000000001" customHeight="1" x14ac:dyDescent="0.15">
      <c r="A34" s="15"/>
      <c r="B34" s="16" t="s">
        <v>47</v>
      </c>
      <c r="C34" s="17"/>
      <c r="D34" s="19">
        <v>7050000</v>
      </c>
      <c r="E34" s="19">
        <v>7100000</v>
      </c>
      <c r="F34" s="20">
        <f t="shared" si="0"/>
        <v>-50000</v>
      </c>
      <c r="G34" s="61"/>
      <c r="H34" s="17" t="s">
        <v>48</v>
      </c>
    </row>
    <row r="35" spans="1:8" ht="17.100000000000001" customHeight="1" x14ac:dyDescent="0.15">
      <c r="A35" s="15"/>
      <c r="B35" s="16" t="s">
        <v>49</v>
      </c>
      <c r="C35" s="17"/>
      <c r="D35" s="19">
        <v>1050000</v>
      </c>
      <c r="E35" s="19">
        <v>1100000</v>
      </c>
      <c r="F35" s="20">
        <f t="shared" si="0"/>
        <v>-50000</v>
      </c>
      <c r="G35" s="61"/>
      <c r="H35" s="17" t="s">
        <v>50</v>
      </c>
    </row>
    <row r="36" spans="1:8" ht="17.100000000000001" customHeight="1" x14ac:dyDescent="0.15">
      <c r="A36" s="15"/>
      <c r="B36" s="16" t="s">
        <v>51</v>
      </c>
      <c r="C36" s="17"/>
      <c r="D36" s="19">
        <v>680000</v>
      </c>
      <c r="E36" s="19">
        <f>700000*1.01</f>
        <v>707000</v>
      </c>
      <c r="F36" s="20">
        <f t="shared" si="0"/>
        <v>-27000</v>
      </c>
      <c r="G36" s="61"/>
      <c r="H36" s="17" t="s">
        <v>52</v>
      </c>
    </row>
    <row r="37" spans="1:8" ht="17.100000000000001" customHeight="1" x14ac:dyDescent="0.15">
      <c r="A37" s="15"/>
      <c r="B37" s="16" t="s">
        <v>53</v>
      </c>
      <c r="C37" s="17"/>
      <c r="D37" s="19">
        <v>22000</v>
      </c>
      <c r="E37" s="19">
        <f>20000*1.01</f>
        <v>20200</v>
      </c>
      <c r="F37" s="20">
        <f t="shared" si="0"/>
        <v>1800</v>
      </c>
      <c r="G37" s="61"/>
      <c r="H37" s="17" t="s">
        <v>54</v>
      </c>
    </row>
    <row r="38" spans="1:8" ht="17.100000000000001" customHeight="1" x14ac:dyDescent="0.15">
      <c r="A38" s="15"/>
      <c r="B38" s="16" t="s">
        <v>55</v>
      </c>
      <c r="C38" s="17"/>
      <c r="D38" s="17">
        <f>1200000*1.02</f>
        <v>1224000</v>
      </c>
      <c r="E38" s="17">
        <f>1200000*1.01</f>
        <v>1212000</v>
      </c>
      <c r="F38" s="20">
        <f t="shared" si="0"/>
        <v>12000</v>
      </c>
      <c r="G38" s="61"/>
      <c r="H38" s="17" t="s">
        <v>56</v>
      </c>
    </row>
    <row r="39" spans="1:8" ht="17.100000000000001" customHeight="1" x14ac:dyDescent="0.15">
      <c r="A39" s="64"/>
      <c r="B39" s="65" t="s">
        <v>57</v>
      </c>
      <c r="C39" s="66"/>
      <c r="D39" s="66">
        <f>300000*1.02</f>
        <v>306000</v>
      </c>
      <c r="E39" s="66">
        <f>300000*1.01</f>
        <v>303000</v>
      </c>
      <c r="F39" s="20">
        <f t="shared" si="0"/>
        <v>3000</v>
      </c>
      <c r="G39" s="67"/>
      <c r="H39" s="66" t="s">
        <v>58</v>
      </c>
    </row>
    <row r="40" spans="1:8" ht="17.100000000000001" customHeight="1" x14ac:dyDescent="0.15">
      <c r="A40" s="15"/>
      <c r="B40" s="16" t="s">
        <v>59</v>
      </c>
      <c r="C40" s="17"/>
      <c r="D40" s="17">
        <f>1600000*1.02</f>
        <v>1632000</v>
      </c>
      <c r="E40" s="17">
        <f>1600000*1.01</f>
        <v>1616000</v>
      </c>
      <c r="F40" s="20">
        <f t="shared" si="0"/>
        <v>16000</v>
      </c>
      <c r="G40" s="61"/>
      <c r="H40" s="17" t="s">
        <v>60</v>
      </c>
    </row>
    <row r="41" spans="1:8" ht="17.100000000000001" customHeight="1" x14ac:dyDescent="0.15">
      <c r="A41" s="15"/>
      <c r="B41" s="16" t="s">
        <v>61</v>
      </c>
      <c r="C41" s="17"/>
      <c r="D41" s="17">
        <v>210000</v>
      </c>
      <c r="E41" s="17">
        <f>300000*1.01</f>
        <v>303000</v>
      </c>
      <c r="F41" s="20">
        <f t="shared" si="0"/>
        <v>-93000</v>
      </c>
      <c r="G41" s="61"/>
      <c r="H41" s="17" t="s">
        <v>62</v>
      </c>
    </row>
    <row r="42" spans="1:8" ht="17.100000000000001" customHeight="1" x14ac:dyDescent="0.15">
      <c r="A42" s="15"/>
      <c r="B42" s="16" t="s">
        <v>63</v>
      </c>
      <c r="C42" s="17"/>
      <c r="D42" s="17">
        <v>133000</v>
      </c>
      <c r="E42" s="17">
        <f>130000*1.01</f>
        <v>131300</v>
      </c>
      <c r="F42" s="20">
        <f t="shared" si="0"/>
        <v>1700</v>
      </c>
      <c r="G42" s="61"/>
      <c r="H42" s="62" t="s">
        <v>64</v>
      </c>
    </row>
    <row r="43" spans="1:8" ht="17.100000000000001" customHeight="1" x14ac:dyDescent="0.15">
      <c r="A43" s="15"/>
      <c r="B43" s="16" t="s">
        <v>65</v>
      </c>
      <c r="C43" s="17"/>
      <c r="D43" s="17">
        <f>800000*1.02</f>
        <v>816000</v>
      </c>
      <c r="E43" s="17">
        <f>800000*1.01</f>
        <v>808000</v>
      </c>
      <c r="F43" s="20">
        <f t="shared" si="0"/>
        <v>8000</v>
      </c>
      <c r="G43" s="61"/>
      <c r="H43" s="17" t="s">
        <v>66</v>
      </c>
    </row>
    <row r="44" spans="1:8" ht="17.100000000000001" customHeight="1" thickBot="1" x14ac:dyDescent="0.2">
      <c r="A44" s="68"/>
      <c r="B44" s="69" t="s">
        <v>67</v>
      </c>
      <c r="C44" s="70"/>
      <c r="D44" s="70">
        <v>120000</v>
      </c>
      <c r="E44" s="70">
        <f>120000*1.01</f>
        <v>121200</v>
      </c>
      <c r="F44" s="71">
        <f t="shared" si="0"/>
        <v>-1200</v>
      </c>
      <c r="G44" s="72"/>
      <c r="H44" s="70" t="s">
        <v>68</v>
      </c>
    </row>
    <row r="45" spans="1:8" ht="17.100000000000001" customHeight="1" x14ac:dyDescent="0.15">
      <c r="A45" s="15"/>
      <c r="B45" s="16" t="s">
        <v>69</v>
      </c>
      <c r="C45" s="17"/>
      <c r="D45" s="73">
        <v>400000</v>
      </c>
      <c r="E45" s="17">
        <v>1000000</v>
      </c>
      <c r="F45" s="74">
        <f>D45-E45</f>
        <v>-600000</v>
      </c>
      <c r="G45" s="75"/>
      <c r="H45" s="17" t="s">
        <v>70</v>
      </c>
    </row>
    <row r="46" spans="1:8" ht="17.100000000000001" customHeight="1" x14ac:dyDescent="0.15">
      <c r="A46" s="15"/>
      <c r="B46" s="16" t="s">
        <v>71</v>
      </c>
      <c r="C46" s="17"/>
      <c r="D46" s="17">
        <v>100000</v>
      </c>
      <c r="E46" s="17">
        <v>400000</v>
      </c>
      <c r="F46" s="74">
        <f>D46-E46</f>
        <v>-300000</v>
      </c>
      <c r="G46" s="75"/>
      <c r="H46" s="17" t="s">
        <v>72</v>
      </c>
    </row>
    <row r="47" spans="1:8" ht="17.100000000000001" customHeight="1" x14ac:dyDescent="0.15">
      <c r="A47" s="15"/>
      <c r="B47" s="16" t="s">
        <v>73</v>
      </c>
      <c r="C47" s="17"/>
      <c r="D47" s="17">
        <v>100000</v>
      </c>
      <c r="E47" s="17">
        <v>400000</v>
      </c>
      <c r="F47" s="74">
        <f>D47-E47</f>
        <v>-300000</v>
      </c>
      <c r="G47" s="75"/>
      <c r="H47" s="17" t="s">
        <v>72</v>
      </c>
    </row>
    <row r="48" spans="1:8" ht="17.100000000000001" customHeight="1" x14ac:dyDescent="0.15">
      <c r="A48" s="64"/>
      <c r="B48" s="65" t="s">
        <v>74</v>
      </c>
      <c r="C48" s="66"/>
      <c r="D48" s="66">
        <v>300000</v>
      </c>
      <c r="E48" s="66">
        <v>300000</v>
      </c>
      <c r="F48" s="76">
        <f>D48-E48</f>
        <v>0</v>
      </c>
      <c r="G48" s="77"/>
      <c r="H48" s="66" t="s">
        <v>75</v>
      </c>
    </row>
    <row r="49" spans="1:8" ht="17.100000000000001" customHeight="1" thickBot="1" x14ac:dyDescent="0.2">
      <c r="A49" s="78"/>
      <c r="B49" s="79" t="s">
        <v>76</v>
      </c>
      <c r="C49" s="80"/>
      <c r="D49" s="80">
        <v>93274</v>
      </c>
      <c r="E49" s="80">
        <v>91903</v>
      </c>
      <c r="F49" s="81">
        <f>D49-E49</f>
        <v>1371</v>
      </c>
      <c r="G49" s="82"/>
      <c r="H49" s="80"/>
    </row>
    <row r="50" spans="1:8" ht="17.100000000000001" customHeight="1" thickTop="1" x14ac:dyDescent="0.15">
      <c r="A50" s="51"/>
      <c r="B50" s="52" t="s">
        <v>77</v>
      </c>
      <c r="C50" s="53"/>
      <c r="D50" s="54">
        <f>SUM(D23:D49)</f>
        <v>35711074</v>
      </c>
      <c r="E50" s="54">
        <f>SUM(E23:E49)</f>
        <v>36643003</v>
      </c>
      <c r="F50" s="55">
        <f>SUM(F23:F49)</f>
        <v>-931929</v>
      </c>
      <c r="G50" s="83"/>
      <c r="H50" s="54"/>
    </row>
    <row r="51" spans="1:8" x14ac:dyDescent="0.15">
      <c r="B51" s="84"/>
      <c r="C51" s="85"/>
      <c r="D51" s="86"/>
    </row>
    <row r="52" spans="1:8" x14ac:dyDescent="0.15">
      <c r="B52" s="87"/>
      <c r="C52" s="87"/>
      <c r="D52" s="88"/>
    </row>
  </sheetData>
  <mergeCells count="10">
    <mergeCell ref="G12:H12"/>
    <mergeCell ref="A21:H21"/>
    <mergeCell ref="A22:C22"/>
    <mergeCell ref="G22:H22"/>
    <mergeCell ref="A3:H3"/>
    <mergeCell ref="A8:H8"/>
    <mergeCell ref="A9:C9"/>
    <mergeCell ref="G9:H9"/>
    <mergeCell ref="G10:H10"/>
    <mergeCell ref="G11:H11"/>
  </mergeCells>
  <phoneticPr fontId="3"/>
  <pageMargins left="0.78740157480314965" right="0" top="0.59055118110236227" bottom="0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一般会計予算書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nouku3</dc:creator>
  <cp:lastModifiedBy>nouku3</cp:lastModifiedBy>
  <cp:lastPrinted>2020-04-17T06:47:31Z</cp:lastPrinted>
  <dcterms:created xsi:type="dcterms:W3CDTF">2020-04-17T06:47:22Z</dcterms:created>
  <dcterms:modified xsi:type="dcterms:W3CDTF">2020-04-17T06:48:51Z</dcterms:modified>
</cp:coreProperties>
</file>